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bookViews>
    <workbookView xWindow="0" yWindow="0" windowWidth="28800" windowHeight="12435" tabRatio="848" activeTab="0"/>
  </bookViews>
  <sheets>
    <sheet name="Охват питанием" sheetId="47" r:id="rId1"/>
    <sheet name="Здоровье" sheetId="17" r:id="rId2"/>
    <sheet name="Пищеблок" sheetId="32" r:id="rId3"/>
    <sheet name="Повышение квалификации" sheetId="38" r:id="rId4"/>
    <sheet name="Организаторы питания" sheetId="37" r:id="rId5"/>
    <sheet name="Общ.мнение" sheetId="30" r:id="rId6"/>
    <sheet name="Общ.мнение  педагоги" sheetId="31" r:id="rId7"/>
    <sheet name="Финансирование" sheetId="15" r:id="rId8"/>
    <sheet name="Характеристика питания" sheetId="23" r:id="rId9"/>
    <sheet name="Пропаганда" sheetId="22" r:id="rId10"/>
    <sheet name="СМИ" sheetId="13" r:id="rId11"/>
    <sheet name="Наличие программ" sheetId="42" r:id="rId12"/>
    <sheet name="Контроль за кач. и без." sheetId="45" r:id="rId13"/>
    <sheet name="Льготы2" sheetId="34" state="hidden" r:id="rId14"/>
    <sheet name="Льготы1" sheetId="35" state="hidden" r:id="rId15"/>
    <sheet name="Лист1" sheetId="44" state="hidden" r:id="rId16"/>
    <sheet name="Дотации" sheetId="46" r:id="rId17"/>
    <sheet name="медобеспечение" sheetId="49" r:id="rId18"/>
  </sheets>
  <definedNames>
    <definedName name="_xlnm.Print_Area" localSheetId="1">'Здоровье'!$A$1:$M$10</definedName>
    <definedName name="_xlnm.Print_Area" localSheetId="5">'Общ.мнение'!$A$1:$G$39</definedName>
    <definedName name="_xlnm.Print_Area" localSheetId="2">'Пищеблок'!$A$1:$F$40</definedName>
  </definedNames>
  <calcPr calcId="152511"/>
  <extLst/>
</workbook>
</file>

<file path=xl/comments1.xml><?xml version="1.0" encoding="utf-8"?>
<comments xmlns="http://schemas.openxmlformats.org/spreadsheetml/2006/main">
  <authors>
    <author>averyanov</author>
  </authors>
  <commentList>
    <comment ref="B5" authorId="0">
      <text>
        <r>
          <rPr>
            <sz val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Zotova Oksana</author>
  </authors>
  <commentList>
    <comment ref="A4" authorId="0">
      <text>
        <r>
          <rPr>
            <sz val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rFont val="Tahoma"/>
            <family val="2"/>
          </rPr>
          <t>1 и более муниципальных программ</t>
        </r>
        <r>
          <rPr>
            <sz val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13.xml><?xml version="1.0" encoding="utf-8"?>
<comments xmlns="http://schemas.openxmlformats.org/spreadsheetml/2006/main">
  <authors>
    <author>averyanov</author>
  </authors>
  <commentList>
    <comment ref="A2" authorId="0">
      <text>
        <r>
          <rPr>
            <sz val="8"/>
            <rFont val="Tahoma"/>
            <family val="2"/>
          </rPr>
          <t xml:space="preserve">Если школа осуществляет питание самостоятельно и в школе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Если в школе питание осуществляет организатор питания, у которого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Остальные школы ставят цифру 0 в заполняемой ячейке желтого цвета.
</t>
        </r>
      </text>
    </comment>
  </commentList>
</comments>
</file>

<file path=xl/comments17.xml><?xml version="1.0" encoding="utf-8"?>
<comments xmlns="http://schemas.openxmlformats.org/spreadsheetml/2006/main">
  <authors>
    <author>30-ва</author>
    <author>Zotova Oksana</author>
  </authors>
  <commentList>
    <comment ref="A4" authorId="0">
      <text>
        <r>
          <rPr>
            <sz val="9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E4" authorId="1">
      <text>
        <r>
          <rPr>
            <b/>
            <sz val="8"/>
            <rFont val="Tahoma"/>
            <family val="2"/>
          </rPr>
          <t>В эту ячейку информацию можно заполнять самостоятельно для выполнения условия: 
E4 =&lt; E3= (F4+G4+H4), 
т.е. количество льготников не должно быть больше количества обучающихся всего</t>
        </r>
      </text>
    </comment>
    <comment ref="A7" authorId="1">
      <text>
        <r>
          <rPr>
            <sz val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rFont val="Tahoma"/>
            <family val="2"/>
          </rPr>
          <t xml:space="preserve">172 </t>
        </r>
        <r>
          <rPr>
            <sz val="8"/>
            <rFont val="Tahoma"/>
            <family val="2"/>
          </rPr>
          <t>учебных дня в календарном году при 5-дневной учебной недели</t>
        </r>
      </text>
    </comment>
    <comment ref="A8" authorId="0">
      <text>
        <r>
          <rPr>
            <sz val="9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10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11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</commentList>
</comments>
</file>

<file path=xl/comments2.xml><?xml version="1.0" encoding="utf-8"?>
<comments xmlns="http://schemas.openxmlformats.org/spreadsheetml/2006/main">
  <authors>
    <author>Zotova Oksana</author>
  </authors>
  <commentList>
    <comment ref="C2" authorId="0">
      <text>
        <r>
          <rPr>
            <sz val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rFont val="Tahoma"/>
            <family val="2"/>
          </rPr>
          <t xml:space="preserve">общеообразовательных учреждениях </t>
        </r>
        <r>
          <rPr>
            <sz val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>Zotova Oksana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rFont val="Tahoma"/>
            <family val="2"/>
          </rPr>
          <t xml:space="preserve">общеобразовательных учреждений (школ) </t>
        </r>
        <r>
          <rPr>
            <sz val="9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4.xml><?xml version="1.0" encoding="utf-8"?>
<comments xmlns="http://schemas.openxmlformats.org/spreadsheetml/2006/main">
  <authors>
    <author>Zotova Oksana</author>
  </authors>
  <commentList>
    <comment ref="A6" authorId="0">
      <text>
        <r>
          <rPr>
            <sz val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rFont val="Tahoma"/>
            <family val="2"/>
          </rPr>
          <t>текущем году</t>
        </r>
        <r>
          <rPr>
            <sz val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  <comment ref="A7" authorId="0">
      <text>
        <r>
          <rPr>
            <sz val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8" authorId="0">
      <text>
        <r>
          <rPr>
            <sz val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</commentList>
</comments>
</file>

<file path=xl/comments8.xml><?xml version="1.0" encoding="utf-8"?>
<comments xmlns="http://schemas.openxmlformats.org/spreadsheetml/2006/main">
  <authors>
    <author>Zotova Oksana</author>
  </authors>
  <commentList>
    <comment ref="D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sz val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  <comment ref="H2" authorId="0">
      <text>
        <r>
          <rPr>
            <sz val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  <comment ref="A3" authorId="0">
      <text>
        <r>
          <rPr>
            <sz val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</commentList>
</comments>
</file>

<file path=xl/sharedStrings.xml><?xml version="1.0" encoding="utf-8"?>
<sst xmlns="http://schemas.openxmlformats.org/spreadsheetml/2006/main" count="527" uniqueCount="326">
  <si>
    <t>по состоянию здоровья отнесены:</t>
  </si>
  <si>
    <t>имеют недостаток массы тела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</si>
  <si>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</si>
  <si>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</si>
  <si>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</si>
  <si>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</si>
  <si>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</si>
  <si>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</si>
  <si>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</si>
  <si>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</si>
  <si>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</si>
  <si>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</si>
  <si>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</si>
  <si>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Классы</t>
  </si>
  <si>
    <t>%</t>
  </si>
  <si>
    <t xml:space="preserve"> </t>
  </si>
  <si>
    <t xml:space="preserve">Освещение состояния школьного питания в средствах массовой информации </t>
  </si>
  <si>
    <t>- информация заполняется ответственным за питание в регионе</t>
  </si>
  <si>
    <t>1-да, 0-нет</t>
  </si>
  <si>
    <t>чел.</t>
  </si>
  <si>
    <t>руб.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</si>
  <si>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</si>
  <si>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</si>
  <si>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</si>
  <si>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</si>
  <si>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</si>
  <si>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</si>
  <si>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>Группы здоровья и заболеваемость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</si>
  <si>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</si>
  <si>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</si>
  <si>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</si>
  <si>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</si>
  <si>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</si>
  <si>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</si>
  <si>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</si>
  <si>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</si>
  <si>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</si>
  <si>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</si>
  <si>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</si>
  <si>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</si>
  <si>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</si>
  <si>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</si>
  <si>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</si>
  <si>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</si>
  <si>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</si>
  <si>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</si>
  <si>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</si>
  <si>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</si>
  <si>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</si>
  <si>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</si>
  <si>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</si>
  <si>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</si>
  <si>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Кол-во</t>
  </si>
  <si>
    <t>% от общего кол-ва школ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</si>
  <si>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</si>
  <si>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</si>
  <si>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</si>
  <si>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</si>
  <si>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</si>
  <si>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</si>
  <si>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Количество школ, в которых работники пищеблока являются штатными сотрудниками образовательных учреждений</t>
  </si>
  <si>
    <t>Пропаганда здорового питания</t>
  </si>
  <si>
    <t>Количество школ</t>
  </si>
  <si>
    <t>% от общего количества школ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</si>
  <si>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</si>
  <si>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</si>
  <si>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территориальным управлением Роспотребнадзора</t>
  </si>
  <si>
    <t>не согласованы</t>
  </si>
  <si>
    <t>ИТОГО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</si>
  <si>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</si>
  <si>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</si>
  <si>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</si>
  <si>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</si>
  <si>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буфеты-раздаточные</t>
  </si>
  <si>
    <t>помещение для приема пищи (для малокомплектных школ)</t>
  </si>
  <si>
    <t xml:space="preserve">Техническое состояние помещений школьных пищеблоков в текущем году </t>
  </si>
  <si>
    <t>Итого за регион</t>
  </si>
  <si>
    <t>Ед.изм.</t>
  </si>
  <si>
    <t>из регионального бюджета</t>
  </si>
  <si>
    <t>из муниципального бюджета</t>
  </si>
  <si>
    <t>Всего</t>
  </si>
  <si>
    <t>Количество обучающихся, всего</t>
  </si>
  <si>
    <t>Всего выделяется на питание обучающихся</t>
  </si>
  <si>
    <t xml:space="preserve">Количество обучающихся, получающих льготы, субсидии (субвенции, дотации) по оплате питания </t>
  </si>
  <si>
    <t>Муниципалитет №1</t>
  </si>
  <si>
    <t>Муниципалитет №2</t>
  </si>
  <si>
    <t>Муниципалитет №3</t>
  </si>
  <si>
    <t>санитарное состояние столовой (чистота обеденного зала, оборудования для раздачи пищи, посуды и посторонний запах)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</si>
  <si>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</si>
  <si>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</si>
  <si>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</si>
  <si>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</si>
  <si>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</si>
  <si>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</si>
  <si>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</si>
  <si>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</si>
  <si>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</si>
  <si>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</si>
  <si>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</si>
  <si>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</si>
  <si>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средняя сумма  средств, выделяемая на питание 1 обучающегося в год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</si>
  <si>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</si>
  <si>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</si>
  <si>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</si>
  <si>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</si>
  <si>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Столбец К из таблицы по муниципалитетам</t>
  </si>
  <si>
    <t>из внебюджетных источников (без денежных средств родителей)</t>
  </si>
  <si>
    <t>по региону</t>
  </si>
  <si>
    <t>Всего по муниципалитетам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</si>
  <si>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</si>
  <si>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</si>
  <si>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</si>
  <si>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</si>
  <si>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</si>
  <si>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</si>
  <si>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</si>
  <si>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</si>
  <si>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</si>
  <si>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</si>
  <si>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</si>
  <si>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</si>
  <si>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</si>
  <si>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</si>
  <si>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</si>
  <si>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</si>
  <si>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(столбец 11 + столбец 12)</t>
  </si>
  <si>
    <t>И т.д.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</si>
  <si>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</si>
  <si>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</si>
  <si>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из внебюджетных источников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</si>
  <si>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</si>
  <si>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</si>
  <si>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Количество публикаций на каждые 100 школ субъекта</t>
  </si>
  <si>
    <t>ед. изм.</t>
  </si>
  <si>
    <t>Показатель</t>
  </si>
  <si>
    <t>Количество школ в субъекте Российской Федерации*</t>
  </si>
  <si>
    <t>*</t>
  </si>
  <si>
    <t xml:space="preserve"> - показатель из формы пищеблоки</t>
  </si>
  <si>
    <t xml:space="preserve"> - заполняемые ячейки</t>
  </si>
  <si>
    <t>Организаторы питания в школах</t>
  </si>
  <si>
    <t>количество организаторов питания</t>
  </si>
  <si>
    <t>получают услуги от школ на безвозмездной основе</t>
  </si>
  <si>
    <t>Подготовка, переподготовка и повышение квалификации кадров в сфере школьного питания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</si>
  <si>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</si>
  <si>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</si>
  <si>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Общее количество организаторов питания (без учета школ, организующих питание самостоятельно), из них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</si>
  <si>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</si>
  <si>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>директорами школ</t>
  </si>
  <si>
    <t>Показатели</t>
  </si>
  <si>
    <t>ед.</t>
  </si>
  <si>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</si>
  <si>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1-4 классы</t>
  </si>
  <si>
    <t>5-9 классы</t>
  </si>
  <si>
    <t>10-11 классы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</si>
  <si>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</si>
  <si>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</si>
  <si>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</si>
  <si>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</si>
  <si>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</si>
  <si>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</si>
  <si>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</si>
  <si>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</si>
  <si>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</si>
  <si>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</si>
  <si>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</si>
  <si>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</si>
  <si>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</si>
  <si>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</si>
  <si>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</si>
  <si>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</si>
  <si>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</si>
  <si>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Всего количество школ в субъекте РФ</t>
  </si>
  <si>
    <t>количество поваров, состоящих в штате школ</t>
  </si>
  <si>
    <t>количество кухонных рабочих и иного персонала, состоящих в штате школ</t>
  </si>
  <si>
    <t>1-4 класс*</t>
  </si>
  <si>
    <t>5-9 класс*</t>
  </si>
  <si>
    <t>10-11 класс*</t>
  </si>
  <si>
    <t xml:space="preserve"> - показатель из формы "охват питнаием"</t>
  </si>
  <si>
    <t>**</t>
  </si>
  <si>
    <t>Доля от общего количества, %</t>
  </si>
  <si>
    <t>Количество школ всего, в том числе применяющих меню с цикличностью*:</t>
  </si>
  <si>
    <t>Количество обучающихся, всего*</t>
  </si>
  <si>
    <t>Контроль за качеством и безопасностью производимой продукции</t>
  </si>
  <si>
    <t xml:space="preserve">Количество муниципальных образований </t>
  </si>
  <si>
    <t>Количество, ед.</t>
  </si>
  <si>
    <t>Программы по совершенствованию организации питания</t>
  </si>
  <si>
    <t>Финансирование (БЕЗ СРЕДСТВ НА ОРГАНИЗАЦИЮ ПИТАНИЯ)</t>
  </si>
  <si>
    <t>запланировано на текущий год</t>
  </si>
  <si>
    <t>Кол-во человек</t>
  </si>
  <si>
    <t>на 1000 учащихся</t>
  </si>
  <si>
    <t>Количество работников пищеблоков в школах, из них:</t>
  </si>
  <si>
    <t>Количество поваров, в том числе:</t>
  </si>
  <si>
    <t>Количество кухонных рабочих и иного персонала,
 в том числе:</t>
  </si>
  <si>
    <t>На 100 педагогов</t>
  </si>
  <si>
    <t>Кол-во учеников*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</si>
  <si>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</si>
  <si>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</si>
  <si>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</si>
  <si>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На 1 обучающегося в год, руб.</t>
  </si>
  <si>
    <t>Наименование муниципалитета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</si>
  <si>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</si>
  <si>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</si>
  <si>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</si>
  <si>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</si>
  <si>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</si>
  <si>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</si>
  <si>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</si>
  <si>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</si>
  <si>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</si>
  <si>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</si>
  <si>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</si>
  <si>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>План на текущий год согласно нормативному документу( в примечании указать дату и номер принятия нормативного документа</t>
  </si>
  <si>
    <t>Примечание</t>
  </si>
  <si>
    <t xml:space="preserve">Факт </t>
  </si>
  <si>
    <t>Субъект</t>
  </si>
  <si>
    <t>(субвенций, дотаций)</t>
  </si>
  <si>
    <t xml:space="preserve">На одного льготника в день, руб. </t>
  </si>
  <si>
    <t xml:space="preserve">На одного обучающегося  в день, руб. </t>
  </si>
  <si>
    <t>Всего запланировано средств на питание обучающегося  (субвенций, дотаций)</t>
  </si>
  <si>
    <t xml:space="preserve">Итого </t>
  </si>
  <si>
    <t xml:space="preserve">Количество обучающихся всего, чел.  </t>
  </si>
  <si>
    <t xml:space="preserve">Итого из муницапаьного и регионального бюджета, руб. </t>
  </si>
  <si>
    <t>Количество средств, выделяемое в день, руб.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</si>
  <si>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</si>
  <si>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Примерная форма</t>
  </si>
  <si>
    <t>из местных бюджетов</t>
  </si>
  <si>
    <t xml:space="preserve"> - показатель из формы "охват питанием"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</si>
  <si>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</si>
  <si>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>Сумма средств всех бюджетов, руб.</t>
  </si>
  <si>
    <t>Количество обучающихся, всего, чел.*</t>
  </si>
  <si>
    <t xml:space="preserve">Расчетное число учебных дней в календарном году, дней </t>
  </si>
  <si>
    <t>Количество школ всего*, из них:</t>
  </si>
  <si>
    <t>количество школьников и родителей,  указавших в своих ответах, что работа школьной столовой их устраивает</t>
  </si>
  <si>
    <t>Количество</t>
  </si>
  <si>
    <t>Всего денежных средств выделяется на питание обучающихся, в том числе, руб.:</t>
  </si>
  <si>
    <t>Средняя сумма  средств, выделяемая на питание 1 обучающегося в год, руб.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</si>
  <si>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</si>
  <si>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</si>
  <si>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Состояние школьных пищеблоков</t>
  </si>
  <si>
    <t>Количество поваров, прошедших обучение у поставщиков технологического оборудования</t>
  </si>
  <si>
    <t>Характеристика питания</t>
  </si>
  <si>
    <t>Количество школ в субъекте Российской Федерации*, ед.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</si>
  <si>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</si>
  <si>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</si>
  <si>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Количество обучающихся в субъекте Российской Федерации**, чел.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</si>
  <si>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</si>
  <si>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</si>
  <si>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</si>
  <si>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</si>
  <si>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</si>
  <si>
    <t xml:space="preserve">иные затраты </t>
  </si>
  <si>
    <t>Количество школьников, которые в текущем учебном году прошли обучение по  дополнительным образовательным программам по формированию здорового и безопасного образа жизни и культуры здорового питания, на базе школ, чел.</t>
  </si>
  <si>
    <t>Количество школ, имеющих пищеблоки</t>
  </si>
  <si>
    <t>пищеблоки в которых проведен косметический ремонт в текущем году</t>
  </si>
  <si>
    <t>Количество буфетов-раздаточных</t>
  </si>
  <si>
    <t>Количество помещений для приема пищи</t>
  </si>
  <si>
    <t>Количество обучающихся, получающие дотации (субсидии, субвенции), а также, имеющие льготы по оплате питания (социальная поддержка), чел.
из них:</t>
  </si>
  <si>
    <t>Количество школ, в которых осуществляется контроль за качеством производимой продукции и условиями производства, с применением программы производственного контроля</t>
  </si>
  <si>
    <t xml:space="preserve">         - из малообеспеченных семей</t>
  </si>
  <si>
    <t xml:space="preserve">         - из многодетных семей</t>
  </si>
  <si>
    <t>Количество школ в которых установлена система электронных безналичных расчетов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</si>
  <si>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</si>
  <si>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>Укажите наименование муниципального района или городского округа</t>
  </si>
  <si>
    <t>Двухразовое питание               (Горячий завтрак+обед и/или Горячий обед+ужин)</t>
  </si>
  <si>
    <t xml:space="preserve">ИНФОРМАЦИЯ </t>
  </si>
  <si>
    <t>№</t>
  </si>
  <si>
    <t>ПОКАЗАТЕЛИ</t>
  </si>
  <si>
    <t>в том числе:</t>
  </si>
  <si>
    <t xml:space="preserve">город </t>
  </si>
  <si>
    <t>село</t>
  </si>
  <si>
    <t>1.</t>
  </si>
  <si>
    <t>Количество дошкольных образовательных организаций(ед):</t>
  </si>
  <si>
    <t>1.1.</t>
  </si>
  <si>
    <t>в том числе имеют медицинский кабинет (ед.)</t>
  </si>
  <si>
    <t>из них:</t>
  </si>
  <si>
    <t>1.1.1.</t>
  </si>
  <si>
    <t>1.1.2.</t>
  </si>
  <si>
    <t xml:space="preserve">имеют лицензию на осуществление медицинской деятельности </t>
  </si>
  <si>
    <t>1.1.3.</t>
  </si>
  <si>
    <t xml:space="preserve">не имеют лицензию на осуществление медицинской деятельности, не получили положительное заключение Роспотребнадзора о создании условий для осуществления медицинской деятельности </t>
  </si>
  <si>
    <t>2.</t>
  </si>
  <si>
    <t>Количество общеобразовательных организаций(ед):</t>
  </si>
  <si>
    <t>2.1.</t>
  </si>
  <si>
    <t>2.1.1.</t>
  </si>
  <si>
    <t>2.1.2.</t>
  </si>
  <si>
    <t>2.1.3.</t>
  </si>
  <si>
    <t xml:space="preserve">3. </t>
  </si>
  <si>
    <t xml:space="preserve">в том числе из </t>
  </si>
  <si>
    <t>3.1.</t>
  </si>
  <si>
    <t>3.2.</t>
  </si>
  <si>
    <t>3.3.</t>
  </si>
  <si>
    <t>3.4.</t>
  </si>
  <si>
    <t>4.</t>
  </si>
  <si>
    <t>4.1.</t>
  </si>
  <si>
    <t>4.2.</t>
  </si>
  <si>
    <t>4.3.</t>
  </si>
  <si>
    <t>4.4.</t>
  </si>
  <si>
    <t>5.</t>
  </si>
  <si>
    <t>Освоено (тыс. рублей)</t>
  </si>
  <si>
    <t>в том числе из:</t>
  </si>
  <si>
    <t>5.1.</t>
  </si>
  <si>
    <t>5.2.</t>
  </si>
  <si>
    <t>5.3.</t>
  </si>
  <si>
    <t>5.4.</t>
  </si>
  <si>
    <t xml:space="preserve">об организации медицинского обслуживания в дошкольных образовательных и общеобразовательных организациях </t>
  </si>
  <si>
    <t>укомплектованы медицинскими кадрами (всего)</t>
  </si>
  <si>
    <t>врачей</t>
  </si>
  <si>
    <t>среднего медперсонала</t>
  </si>
  <si>
    <t>инструкторов по гигиене</t>
  </si>
  <si>
    <t>в том числе в штате:</t>
  </si>
  <si>
    <t>в том числе по договору:</t>
  </si>
  <si>
    <t>1.1.1.1.</t>
  </si>
  <si>
    <t>1.1.1.2.</t>
  </si>
  <si>
    <t>2.1.1.1.</t>
  </si>
  <si>
    <t>2.1.1.2.</t>
  </si>
  <si>
    <t>Предусмотрено финансирование на оснащение медкабинетов, всего (тыс.руб.):</t>
  </si>
  <si>
    <t>в них детей</t>
  </si>
  <si>
    <t xml:space="preserve"> -</t>
  </si>
  <si>
    <t>Выделено финансирование на оснащение медкабинетов, всего (тыс.руб.):</t>
  </si>
  <si>
    <t>федерального бюджета(тыс. руб.)</t>
  </si>
  <si>
    <t>регионального бюджета (тыс. руб.)</t>
  </si>
  <si>
    <t>местного бюджета (тыс. руб.)</t>
  </si>
  <si>
    <t>иных источников (тыс. руб.)</t>
  </si>
  <si>
    <t>2018 год</t>
  </si>
  <si>
    <t>Дотации (субсидии, субвенции) на школьное питание в 2018 году</t>
  </si>
  <si>
    <t>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</si>
</sst>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,##0.00_ ;\-#,##0.00\ "/>
  </numFmts>
  <fonts count="8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trike/>
      <sz val="9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4"/>
      <name val="Tahoma"/>
      <family val="2"/>
    </font>
    <font>
      <b/>
      <sz val="12"/>
      <name val="Arial Cyr"/>
      <family val="2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Arial"/>
      <family val="2"/>
    </font>
    <font>
      <sz val="9"/>
      <color indexed="55"/>
      <name val="Times New Roman"/>
      <family val="1"/>
    </font>
    <font>
      <sz val="10"/>
      <color indexed="55"/>
      <name val="Arial Cyr"/>
      <family val="2"/>
    </font>
    <font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0"/>
      <name val="Arial Cyr"/>
      <family val="2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Arial Cyr"/>
      <family val="2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sz val="9"/>
      <color indexed="8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rgb="FFFF0000"/>
      <name val="Arial Cyr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1" fillId="0" borderId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3" borderId="8" applyNumberForma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ill="0" applyBorder="0" applyAlignment="0" applyProtection="0"/>
    <xf numFmtId="9" fontId="6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49">
    <xf numFmtId="0" fontId="0" fillId="0" borderId="0" xfId="0"/>
    <xf numFmtId="0" fontId="0" fillId="24" borderId="10" xfId="0" applyFill="1" applyBorder="1"/>
    <xf numFmtId="0" fontId="3" fillId="0" borderId="10" xfId="0" applyFont="1" applyFill="1" applyBorder="1" applyAlignment="1">
      <alignment horizontal="left" vertical="top" wrapText="1"/>
    </xf>
    <xf numFmtId="0" fontId="0" fillId="24" borderId="0" xfId="0" applyFill="1"/>
    <xf numFmtId="0" fontId="3" fillId="0" borderId="10" xfId="0" applyFont="1" applyFill="1" applyBorder="1" applyAlignment="1">
      <alignment horizontal="center" vertical="top" wrapText="1"/>
    </xf>
    <xf numFmtId="0" fontId="49" fillId="0" borderId="0" xfId="0" applyFont="1"/>
    <xf numFmtId="0" fontId="6" fillId="0" borderId="0" xfId="56">
      <alignment/>
      <protection/>
    </xf>
    <xf numFmtId="49" fontId="4" fillId="0" borderId="11" xfId="56" applyNumberFormat="1" applyFont="1" applyFill="1" applyBorder="1" applyAlignment="1">
      <alignment horizontal="left" vertical="top" wrapText="1"/>
      <protection/>
    </xf>
    <xf numFmtId="49" fontId="3" fillId="0" borderId="0" xfId="56" applyNumberFormat="1" applyFont="1" applyFill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0" fontId="3" fillId="0" borderId="11" xfId="56" applyFont="1" applyFill="1" applyBorder="1" applyAlignment="1">
      <alignment horizontal="left" vertical="top" wrapText="1"/>
      <protection/>
    </xf>
    <xf numFmtId="0" fontId="6" fillId="0" borderId="0" xfId="56" applyFill="1">
      <alignment/>
      <protection/>
    </xf>
    <xf numFmtId="49" fontId="7" fillId="0" borderId="0" xfId="56" applyNumberFormat="1" applyFont="1" applyFill="1" applyBorder="1" applyAlignment="1">
      <alignment horizontal="left" vertical="top" wrapText="1"/>
      <protection/>
    </xf>
    <xf numFmtId="49" fontId="7" fillId="0" borderId="12" xfId="56" applyNumberFormat="1" applyFont="1" applyFill="1" applyBorder="1" applyAlignment="1">
      <alignment horizontal="left" vertical="top" wrapText="1"/>
      <protection/>
    </xf>
    <xf numFmtId="0" fontId="6" fillId="0" borderId="0" xfId="56" applyBorder="1">
      <alignment/>
      <protection/>
    </xf>
    <xf numFmtId="49" fontId="7" fillId="0" borderId="13" xfId="56" applyNumberFormat="1" applyFont="1" applyFill="1" applyBorder="1" applyAlignment="1">
      <alignment horizontal="left" vertical="top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0" fontId="6" fillId="0" borderId="14" xfId="56" applyBorder="1">
      <alignment/>
      <protection/>
    </xf>
    <xf numFmtId="49" fontId="3" fillId="0" borderId="15" xfId="56" applyNumberFormat="1" applyFont="1" applyFill="1" applyBorder="1" applyAlignment="1">
      <alignment horizontal="left" vertical="top" wrapText="1"/>
      <protection/>
    </xf>
    <xf numFmtId="0" fontId="0" fillId="0" borderId="0" xfId="57">
      <alignment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3" fontId="10" fillId="0" borderId="10" xfId="57" applyNumberFormat="1" applyFont="1" applyBorder="1" applyAlignment="1">
      <alignment horizontal="center" vertical="center" wrapText="1"/>
      <protection/>
    </xf>
    <xf numFmtId="49" fontId="3" fillId="0" borderId="10" xfId="57" applyNumberFormat="1" applyFont="1" applyFill="1" applyBorder="1" applyAlignment="1">
      <alignment horizontal="left" vertical="top" wrapText="1"/>
      <protection/>
    </xf>
    <xf numFmtId="3" fontId="10" fillId="24" borderId="10" xfId="57" applyNumberFormat="1" applyFont="1" applyFill="1" applyBorder="1" applyAlignment="1">
      <alignment horizontal="center" vertical="center" wrapText="1"/>
      <protection/>
    </xf>
    <xf numFmtId="3" fontId="10" fillId="0" borderId="10" xfId="57" applyNumberFormat="1" applyFont="1" applyFill="1" applyBorder="1" applyAlignment="1">
      <alignment horizontal="center" vertical="center" wrapText="1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49" fontId="0" fillId="0" borderId="0" xfId="0" applyNumberFormat="1"/>
    <xf numFmtId="0" fontId="5" fillId="0" borderId="13" xfId="57" applyNumberFormat="1" applyFont="1" applyFill="1" applyBorder="1" applyAlignment="1">
      <alignment horizontal="left" vertical="top"/>
      <protection/>
    </xf>
    <xf numFmtId="0" fontId="4" fillId="0" borderId="12" xfId="57" applyNumberFormat="1" applyFont="1" applyFill="1" applyBorder="1" applyAlignment="1">
      <alignment horizontal="left" vertical="top" wrapText="1"/>
      <protection/>
    </xf>
    <xf numFmtId="3" fontId="50" fillId="24" borderId="10" xfId="57" applyNumberFormat="1" applyFont="1" applyFill="1" applyBorder="1" applyAlignment="1">
      <alignment horizontal="center" vertical="center"/>
      <protection/>
    </xf>
    <xf numFmtId="4" fontId="10" fillId="0" borderId="10" xfId="57" applyNumberFormat="1" applyFont="1" applyBorder="1" applyAlignment="1">
      <alignment horizontal="center" vertical="center" wrapText="1"/>
      <protection/>
    </xf>
    <xf numFmtId="3" fontId="50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Border="1">
      <alignment/>
      <protection/>
    </xf>
    <xf numFmtId="4" fontId="2" fillId="0" borderId="10" xfId="57" applyNumberFormat="1" applyFont="1" applyFill="1" applyBorder="1" applyAlignment="1">
      <alignment horizontal="center" vertical="center"/>
      <protection/>
    </xf>
    <xf numFmtId="3" fontId="2" fillId="0" borderId="10" xfId="57" applyNumberFormat="1" applyFont="1" applyFill="1" applyBorder="1" applyAlignment="1">
      <alignment horizontal="center" vertical="center"/>
      <protection/>
    </xf>
    <xf numFmtId="3" fontId="2" fillId="0" borderId="10" xfId="57" applyNumberFormat="1" applyFont="1" applyBorder="1" applyAlignment="1">
      <alignment horizontal="center" vertical="center"/>
      <protection/>
    </xf>
    <xf numFmtId="49" fontId="3" fillId="0" borderId="13" xfId="57" applyNumberFormat="1" applyFont="1" applyFill="1" applyBorder="1" applyAlignment="1">
      <alignment horizontal="left" vertical="top" wrapText="1"/>
      <protection/>
    </xf>
    <xf numFmtId="49" fontId="3" fillId="0" borderId="12" xfId="57" applyNumberFormat="1" applyFont="1" applyFill="1" applyBorder="1" applyAlignment="1">
      <alignment horizontal="left" vertical="top" wrapText="1"/>
      <protection/>
    </xf>
    <xf numFmtId="49" fontId="3" fillId="0" borderId="17" xfId="57" applyNumberFormat="1" applyFont="1" applyFill="1" applyBorder="1" applyAlignment="1">
      <alignment horizontal="left" vertical="top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 wrapText="1"/>
      <protection/>
    </xf>
    <xf numFmtId="4" fontId="27" fillId="0" borderId="10" xfId="57" applyNumberFormat="1" applyFont="1" applyBorder="1" applyAlignment="1">
      <alignment horizontal="center" vertical="center"/>
      <protection/>
    </xf>
    <xf numFmtId="4" fontId="13" fillId="0" borderId="10" xfId="57" applyNumberFormat="1" applyFont="1" applyBorder="1" applyAlignment="1">
      <alignment horizontal="center" vertical="center" wrapText="1"/>
      <protection/>
    </xf>
    <xf numFmtId="4" fontId="50" fillId="24" borderId="10" xfId="57" applyNumberFormat="1" applyFont="1" applyFill="1" applyBorder="1" applyAlignment="1">
      <alignment horizontal="center" vertical="center"/>
      <protection/>
    </xf>
    <xf numFmtId="4" fontId="50" fillId="0" borderId="10" xfId="57" applyNumberFormat="1" applyFont="1" applyFill="1" applyBorder="1" applyAlignment="1">
      <alignment horizontal="center" vertical="center"/>
      <protection/>
    </xf>
    <xf numFmtId="0" fontId="0" fillId="0" borderId="0" xfId="57" applyAlignment="1">
      <alignment wrapText="1"/>
      <protection/>
    </xf>
    <xf numFmtId="0" fontId="51" fillId="0" borderId="10" xfId="57" applyFont="1" applyBorder="1" applyAlignment="1">
      <alignment wrapText="1"/>
      <protection/>
    </xf>
    <xf numFmtId="0" fontId="34" fillId="0" borderId="10" xfId="57" applyFont="1" applyBorder="1">
      <alignment/>
      <protection/>
    </xf>
    <xf numFmtId="4" fontId="0" fillId="0" borderId="10" xfId="57" applyNumberFormat="1" applyBorder="1" applyAlignment="1">
      <alignment horizontal="center" vertical="center"/>
      <protection/>
    </xf>
    <xf numFmtId="4" fontId="0" fillId="0" borderId="10" xfId="57" applyNumberFormat="1" applyBorder="1">
      <alignment/>
      <protection/>
    </xf>
    <xf numFmtId="0" fontId="3" fillId="0" borderId="11" xfId="57" applyFont="1" applyFill="1" applyBorder="1" applyAlignment="1">
      <alignment horizontal="left" vertical="top" wrapText="1"/>
      <protection/>
    </xf>
    <xf numFmtId="0" fontId="3" fillId="0" borderId="10" xfId="57" applyFont="1" applyFill="1" applyBorder="1" applyAlignment="1">
      <alignment horizontal="left" vertical="top" wrapText="1"/>
      <protection/>
    </xf>
    <xf numFmtId="0" fontId="3" fillId="0" borderId="10" xfId="57" applyFont="1" applyFill="1" applyBorder="1" applyAlignment="1">
      <alignment vertical="top" wrapText="1"/>
      <protection/>
    </xf>
    <xf numFmtId="0" fontId="0" fillId="0" borderId="10" xfId="57" applyFill="1" applyBorder="1">
      <alignment/>
      <protection/>
    </xf>
    <xf numFmtId="0" fontId="52" fillId="24" borderId="0" xfId="0" applyFont="1" applyFill="1"/>
    <xf numFmtId="49" fontId="52" fillId="0" borderId="0" xfId="0" applyNumberFormat="1" applyFont="1" applyFill="1"/>
    <xf numFmtId="0" fontId="52" fillId="0" borderId="0" xfId="0" applyFont="1" applyFill="1"/>
    <xf numFmtId="0" fontId="52" fillId="0" borderId="0" xfId="0" applyFont="1"/>
    <xf numFmtId="0" fontId="52" fillId="0" borderId="0" xfId="57" applyFont="1">
      <alignment/>
      <protection/>
    </xf>
    <xf numFmtId="0" fontId="52" fillId="0" borderId="0" xfId="57" applyFont="1" applyFill="1">
      <alignment/>
      <protection/>
    </xf>
    <xf numFmtId="0" fontId="53" fillId="0" borderId="0" xfId="57" applyFont="1" applyFill="1">
      <alignment/>
      <protection/>
    </xf>
    <xf numFmtId="0" fontId="14" fillId="0" borderId="13" xfId="57" applyNumberFormat="1" applyFont="1" applyFill="1" applyBorder="1" applyAlignment="1">
      <alignment horizontal="left" vertical="top"/>
      <protection/>
    </xf>
    <xf numFmtId="0" fontId="1" fillId="0" borderId="12" xfId="57" applyNumberFormat="1" applyFont="1" applyFill="1" applyBorder="1" applyAlignment="1">
      <alignment horizontal="left" vertical="top" wrapText="1"/>
      <protection/>
    </xf>
    <xf numFmtId="0" fontId="1" fillId="0" borderId="12" xfId="57" applyNumberFormat="1" applyFont="1" applyFill="1" applyBorder="1" applyAlignment="1">
      <alignment horizontal="left" vertical="top"/>
      <protection/>
    </xf>
    <xf numFmtId="49" fontId="15" fillId="0" borderId="10" xfId="57" applyNumberFormat="1" applyFont="1" applyFill="1" applyBorder="1" applyAlignment="1">
      <alignment horizontal="center" vertical="center" wrapText="1"/>
      <protection/>
    </xf>
    <xf numFmtId="0" fontId="15" fillId="0" borderId="10" xfId="57" applyFont="1" applyBorder="1" applyAlignment="1">
      <alignment horizontal="center" vertical="center" wrapText="1"/>
      <protection/>
    </xf>
    <xf numFmtId="3" fontId="17" fillId="0" borderId="10" xfId="57" applyNumberFormat="1" applyFont="1" applyFill="1" applyBorder="1" applyAlignment="1">
      <alignment horizontal="center" vertical="center" wrapText="1"/>
      <protection/>
    </xf>
    <xf numFmtId="3" fontId="17" fillId="0" borderId="10" xfId="57" applyNumberFormat="1" applyFont="1" applyBorder="1" applyAlignment="1">
      <alignment horizontal="center" vertical="center" wrapText="1"/>
      <protection/>
    </xf>
    <xf numFmtId="0" fontId="15" fillId="0" borderId="11" xfId="57" applyFont="1" applyBorder="1" applyAlignment="1">
      <alignment horizontal="left" vertical="top" wrapText="1"/>
      <protection/>
    </xf>
    <xf numFmtId="0" fontId="15" fillId="0" borderId="16" xfId="57" applyFont="1" applyBorder="1" applyAlignment="1">
      <alignment horizontal="center" vertical="center" wrapText="1"/>
      <protection/>
    </xf>
    <xf numFmtId="3" fontId="17" fillId="24" borderId="10" xfId="57" applyNumberFormat="1" applyFont="1" applyFill="1" applyBorder="1" applyAlignment="1">
      <alignment horizontal="center" vertical="center" wrapText="1"/>
      <protection/>
    </xf>
    <xf numFmtId="49" fontId="15" fillId="0" borderId="10" xfId="57" applyNumberFormat="1" applyFont="1" applyFill="1" applyBorder="1" applyAlignment="1">
      <alignment horizontal="left" vertical="top" wrapText="1"/>
      <protection/>
    </xf>
    <xf numFmtId="4" fontId="17" fillId="24" borderId="10" xfId="57" applyNumberFormat="1" applyFont="1" applyFill="1" applyBorder="1" applyAlignment="1">
      <alignment horizontal="center" vertical="center"/>
      <protection/>
    </xf>
    <xf numFmtId="3" fontId="17" fillId="0" borderId="10" xfId="57" applyNumberFormat="1" applyFont="1" applyFill="1" applyBorder="1" applyAlignment="1">
      <alignment horizontal="center" vertical="center"/>
      <protection/>
    </xf>
    <xf numFmtId="4" fontId="17" fillId="0" borderId="10" xfId="57" applyNumberFormat="1" applyFont="1" applyBorder="1" applyAlignment="1">
      <alignment horizontal="center" vertical="center" wrapText="1"/>
      <protection/>
    </xf>
    <xf numFmtId="3" fontId="17" fillId="24" borderId="10" xfId="57" applyNumberFormat="1" applyFont="1" applyFill="1" applyBorder="1" applyAlignment="1">
      <alignment horizontal="center" vertical="center"/>
      <protection/>
    </xf>
    <xf numFmtId="0" fontId="15" fillId="0" borderId="10" xfId="57" applyFont="1" applyFill="1" applyBorder="1" applyAlignment="1">
      <alignment horizontal="left" vertical="top" wrapText="1"/>
      <protection/>
    </xf>
    <xf numFmtId="0" fontId="15" fillId="0" borderId="10" xfId="57" applyFont="1" applyFill="1" applyBorder="1" applyAlignment="1">
      <alignment vertical="top" wrapText="1"/>
      <protection/>
    </xf>
    <xf numFmtId="0" fontId="52" fillId="0" borderId="10" xfId="57" applyFont="1" applyBorder="1">
      <alignment/>
      <protection/>
    </xf>
    <xf numFmtId="4" fontId="52" fillId="24" borderId="10" xfId="57" applyNumberFormat="1" applyFont="1" applyFill="1" applyBorder="1" applyAlignment="1">
      <alignment horizontal="center" vertical="center"/>
      <protection/>
    </xf>
    <xf numFmtId="3" fontId="52" fillId="0" borderId="10" xfId="57" applyNumberFormat="1" applyFont="1" applyFill="1" applyBorder="1" applyAlignment="1">
      <alignment horizontal="center" vertical="center"/>
      <protection/>
    </xf>
    <xf numFmtId="0" fontId="52" fillId="0" borderId="10" xfId="57" applyFont="1" applyFill="1" applyBorder="1">
      <alignment/>
      <protection/>
    </xf>
    <xf numFmtId="4" fontId="54" fillId="0" borderId="10" xfId="57" applyNumberFormat="1" applyFont="1" applyBorder="1" applyAlignment="1">
      <alignment horizontal="center" vertical="center"/>
      <protection/>
    </xf>
    <xf numFmtId="3" fontId="52" fillId="0" borderId="10" xfId="57" applyNumberFormat="1" applyFont="1" applyBorder="1" applyAlignment="1">
      <alignment horizontal="center" vertical="center"/>
      <protection/>
    </xf>
    <xf numFmtId="4" fontId="54" fillId="24" borderId="10" xfId="57" applyNumberFormat="1" applyFont="1" applyFill="1" applyBorder="1" applyAlignment="1">
      <alignment horizontal="center" vertical="center"/>
      <protection/>
    </xf>
    <xf numFmtId="2" fontId="52" fillId="0" borderId="10" xfId="57" applyNumberFormat="1" applyFont="1" applyBorder="1" applyAlignment="1">
      <alignment horizontal="center" vertical="center"/>
      <protection/>
    </xf>
    <xf numFmtId="4" fontId="19" fillId="0" borderId="10" xfId="57" applyNumberFormat="1" applyFont="1" applyBorder="1" applyAlignment="1">
      <alignment horizontal="center" vertical="center" wrapText="1"/>
      <protection/>
    </xf>
    <xf numFmtId="2" fontId="54" fillId="0" borderId="10" xfId="57" applyNumberFormat="1" applyFont="1" applyBorder="1" applyAlignment="1">
      <alignment horizontal="center" vertical="center"/>
      <protection/>
    </xf>
    <xf numFmtId="0" fontId="52" fillId="0" borderId="10" xfId="57" applyFont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0" fillId="24" borderId="18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9" fontId="3" fillId="0" borderId="19" xfId="61" applyNumberFormat="1" applyFont="1" applyFill="1" applyBorder="1" applyAlignment="1">
      <alignment horizontal="left" vertical="top" wrapText="1"/>
      <protection/>
    </xf>
    <xf numFmtId="49" fontId="3" fillId="0" borderId="20" xfId="61" applyNumberFormat="1" applyFont="1" applyFill="1" applyBorder="1" applyAlignment="1">
      <alignment horizontal="left" vertical="top" wrapText="1"/>
      <protection/>
    </xf>
    <xf numFmtId="0" fontId="0" fillId="24" borderId="2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0" fontId="0" fillId="24" borderId="10" xfId="0" applyFill="1" applyBorder="1" applyAlignment="1">
      <alignment/>
    </xf>
    <xf numFmtId="0" fontId="0" fillId="0" borderId="0" xfId="0" applyBorder="1"/>
    <xf numFmtId="0" fontId="0" fillId="0" borderId="0" xfId="0" applyAlignment="1">
      <alignment wrapText="1"/>
    </xf>
    <xf numFmtId="0" fontId="57" fillId="0" borderId="0" xfId="0" applyFont="1"/>
    <xf numFmtId="0" fontId="3" fillId="0" borderId="0" xfId="63" applyNumberFormat="1" applyFont="1" applyFill="1" applyBorder="1" applyAlignment="1">
      <alignment horizontal="left" vertical="top"/>
      <protection/>
    </xf>
    <xf numFmtId="0" fontId="36" fillId="0" borderId="0" xfId="63" applyNumberFormat="1" applyFont="1" applyFill="1" applyBorder="1" applyAlignment="1">
      <alignment horizontal="left" vertical="top"/>
      <protection/>
    </xf>
    <xf numFmtId="0" fontId="1" fillId="0" borderId="0" xfId="59" applyBorder="1" applyAlignment="1">
      <alignment vertical="center" wrapText="1"/>
      <protection/>
    </xf>
    <xf numFmtId="0" fontId="1" fillId="0" borderId="0" xfId="59" applyAlignment="1">
      <alignment vertical="center" wrapText="1"/>
      <protection/>
    </xf>
    <xf numFmtId="0" fontId="1" fillId="0" borderId="0" xfId="59" applyFill="1" applyAlignment="1">
      <alignment vertical="center" wrapText="1"/>
      <protection/>
    </xf>
    <xf numFmtId="0" fontId="1" fillId="25" borderId="0" xfId="59" applyFill="1" applyAlignment="1">
      <alignment vertical="center" wrapText="1"/>
      <protection/>
    </xf>
    <xf numFmtId="0" fontId="39" fillId="0" borderId="0" xfId="59" applyFont="1" applyFill="1" applyBorder="1" applyAlignment="1">
      <alignment vertical="top" wrapText="1"/>
      <protection/>
    </xf>
    <xf numFmtId="0" fontId="39" fillId="0" borderId="0" xfId="59" applyFont="1" applyFill="1" applyBorder="1" applyAlignment="1">
      <alignment horizontal="right" vertical="top" wrapText="1"/>
      <protection/>
    </xf>
    <xf numFmtId="166" fontId="39" fillId="0" borderId="0" xfId="73" applyNumberFormat="1" applyFont="1" applyFill="1" applyBorder="1" applyAlignment="1">
      <alignment horizontal="right" vertical="top" wrapText="1"/>
    </xf>
    <xf numFmtId="166" fontId="58" fillId="0" borderId="0" xfId="59" applyNumberFormat="1" applyFont="1" applyFill="1" applyBorder="1" applyAlignment="1">
      <alignment horizontal="right" vertical="top" wrapText="1"/>
      <protection/>
    </xf>
    <xf numFmtId="49" fontId="59" fillId="0" borderId="0" xfId="59" applyNumberFormat="1" applyFont="1" applyFill="1" applyBorder="1" applyAlignment="1">
      <alignment horizontal="left" vertical="top"/>
      <protection/>
    </xf>
    <xf numFmtId="49" fontId="39" fillId="0" borderId="0" xfId="59" applyNumberFormat="1" applyFont="1" applyFill="1" applyBorder="1" applyAlignment="1">
      <alignment horizontal="left" vertical="top"/>
      <protection/>
    </xf>
    <xf numFmtId="166" fontId="58" fillId="0" borderId="0" xfId="59" applyNumberFormat="1" applyFont="1" applyFill="1" applyBorder="1" applyAlignment="1">
      <alignment horizontal="center" vertical="center" wrapText="1"/>
      <protection/>
    </xf>
    <xf numFmtId="0" fontId="38" fillId="0" borderId="10" xfId="59" applyFont="1" applyFill="1" applyBorder="1" applyAlignment="1">
      <alignment horizontal="center" vertical="center" wrapText="1"/>
      <protection/>
    </xf>
    <xf numFmtId="0" fontId="39" fillId="0" borderId="10" xfId="59" applyFont="1" applyFill="1" applyBorder="1" applyAlignment="1">
      <alignment vertical="top" wrapText="1"/>
      <protection/>
    </xf>
    <xf numFmtId="0" fontId="38" fillId="0" borderId="23" xfId="59" applyFont="1" applyFill="1" applyBorder="1" applyAlignment="1">
      <alignment horizontal="center" vertical="center" wrapText="1"/>
      <protection/>
    </xf>
    <xf numFmtId="166" fontId="39" fillId="0" borderId="10" xfId="73" applyNumberFormat="1" applyFont="1" applyFill="1" applyBorder="1" applyAlignment="1">
      <alignment horizontal="right" vertical="top" wrapText="1"/>
    </xf>
    <xf numFmtId="0" fontId="39" fillId="24" borderId="10" xfId="59" applyFont="1" applyFill="1" applyBorder="1" applyAlignment="1">
      <alignment vertical="top" wrapText="1"/>
      <protection/>
    </xf>
    <xf numFmtId="0" fontId="1" fillId="0" borderId="10" xfId="59" applyFill="1" applyBorder="1" applyAlignment="1">
      <alignment vertical="center" wrapText="1"/>
      <protection/>
    </xf>
    <xf numFmtId="0" fontId="6" fillId="24" borderId="10" xfId="56" applyFill="1" applyBorder="1" applyAlignment="1">
      <alignment horizontal="center" vertical="center"/>
      <protection/>
    </xf>
    <xf numFmtId="0" fontId="0" fillId="24" borderId="23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60" fillId="0" borderId="0" xfId="0" applyFont="1" applyBorder="1"/>
    <xf numFmtId="166" fontId="6" fillId="0" borderId="10" xfId="69" applyNumberFormat="1" applyFont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 wrapText="1"/>
    </xf>
    <xf numFmtId="49" fontId="7" fillId="0" borderId="24" xfId="56" applyNumberFormat="1" applyFont="1" applyFill="1" applyBorder="1" applyAlignment="1">
      <alignment horizontal="left" vertical="top" wrapText="1"/>
      <protection/>
    </xf>
    <xf numFmtId="49" fontId="7" fillId="0" borderId="25" xfId="56" applyNumberFormat="1" applyFont="1" applyFill="1" applyBorder="1" applyAlignment="1">
      <alignment horizontal="center" vertical="center" wrapText="1"/>
      <protection/>
    </xf>
    <xf numFmtId="0" fontId="57" fillId="2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6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" fillId="0" borderId="27" xfId="56" applyNumberFormat="1" applyFont="1" applyFill="1" applyBorder="1" applyAlignment="1">
      <alignment horizontal="center" vertical="center" wrapText="1"/>
      <protection/>
    </xf>
    <xf numFmtId="49" fontId="3" fillId="0" borderId="26" xfId="56" applyNumberFormat="1" applyFont="1" applyFill="1" applyBorder="1" applyAlignment="1">
      <alignment horizontal="center" vertical="center" wrapText="1"/>
      <protection/>
    </xf>
    <xf numFmtId="0" fontId="57" fillId="24" borderId="21" xfId="0" applyFont="1" applyFill="1" applyBorder="1" applyAlignment="1">
      <alignment horizontal="center" vertical="center"/>
    </xf>
    <xf numFmtId="2" fontId="57" fillId="0" borderId="28" xfId="0" applyNumberFormat="1" applyFont="1" applyFill="1" applyBorder="1" applyAlignment="1">
      <alignment horizontal="center" vertical="center"/>
    </xf>
    <xf numFmtId="0" fontId="57" fillId="24" borderId="22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top" wrapText="1"/>
    </xf>
    <xf numFmtId="0" fontId="8" fillId="0" borderId="26" xfId="61" applyFont="1" applyFill="1" applyBorder="1" applyAlignment="1">
      <alignment horizontal="center"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7" xfId="56" applyFont="1" applyBorder="1" applyAlignment="1">
      <alignment horizontal="center" vertical="center" wrapText="1"/>
      <protection/>
    </xf>
    <xf numFmtId="0" fontId="60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2" fillId="0" borderId="21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52" fillId="0" borderId="0" xfId="57" applyFont="1" applyAlignment="1">
      <alignment wrapText="1"/>
      <protection/>
    </xf>
    <xf numFmtId="0" fontId="52" fillId="0" borderId="10" xfId="57" applyFont="1" applyBorder="1" applyAlignment="1">
      <alignment wrapText="1"/>
      <protection/>
    </xf>
    <xf numFmtId="0" fontId="52" fillId="0" borderId="10" xfId="57" applyFont="1" applyBorder="1" applyAlignment="1">
      <alignment vertical="center" wrapText="1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2" fillId="0" borderId="10" xfId="57" applyFont="1" applyFill="1" applyBorder="1" applyAlignment="1">
      <alignment wrapText="1"/>
      <protection/>
    </xf>
    <xf numFmtId="0" fontId="52" fillId="0" borderId="10" xfId="57" applyFont="1" applyFill="1" applyBorder="1" applyAlignment="1">
      <alignment horizontal="left" wrapText="1"/>
      <protection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10" xfId="56" applyFont="1" applyFill="1" applyBorder="1" applyAlignment="1">
      <alignment horizontal="center" vertical="center" wrapText="1"/>
      <protection/>
    </xf>
    <xf numFmtId="0" fontId="8" fillId="24" borderId="10" xfId="56" applyFont="1" applyFill="1" applyBorder="1" applyAlignment="1">
      <alignment horizontal="center" vertical="center"/>
      <protection/>
    </xf>
    <xf numFmtId="0" fontId="10" fillId="24" borderId="10" xfId="56" applyFont="1" applyFill="1" applyBorder="1" applyAlignment="1">
      <alignment horizontal="center" vertical="center"/>
      <protection/>
    </xf>
    <xf numFmtId="0" fontId="10" fillId="26" borderId="10" xfId="56" applyFont="1" applyFill="1" applyBorder="1" applyAlignment="1">
      <alignment horizontal="center" vertical="center"/>
      <protection/>
    </xf>
    <xf numFmtId="0" fontId="63" fillId="0" borderId="21" xfId="0" applyFont="1" applyBorder="1" applyAlignment="1">
      <alignment horizontal="center" vertical="center" textRotation="90" wrapText="1"/>
    </xf>
    <xf numFmtId="0" fontId="63" fillId="0" borderId="21" xfId="0" applyFont="1" applyBorder="1" applyAlignment="1">
      <alignment horizontal="center" vertical="center" wrapText="1"/>
    </xf>
    <xf numFmtId="49" fontId="3" fillId="0" borderId="0" xfId="56" applyNumberFormat="1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left" vertical="center" wrapText="1"/>
      <protection/>
    </xf>
    <xf numFmtId="49" fontId="3" fillId="0" borderId="19" xfId="56" applyNumberFormat="1" applyFont="1" applyFill="1" applyBorder="1" applyAlignment="1">
      <alignment horizontal="left" vertical="center" wrapText="1"/>
      <protection/>
    </xf>
    <xf numFmtId="49" fontId="4" fillId="0" borderId="19" xfId="56" applyNumberFormat="1" applyFont="1" applyFill="1" applyBorder="1" applyAlignment="1">
      <alignment horizontal="left" vertical="center" wrapText="1"/>
      <protection/>
    </xf>
    <xf numFmtId="49" fontId="4" fillId="0" borderId="20" xfId="56" applyNumberFormat="1" applyFont="1" applyFill="1" applyBorder="1" applyAlignment="1">
      <alignment horizontal="left" vertical="center" wrapText="1"/>
      <protection/>
    </xf>
    <xf numFmtId="49" fontId="3" fillId="0" borderId="32" xfId="56" applyNumberFormat="1" applyFont="1" applyFill="1" applyBorder="1" applyAlignment="1">
      <alignment horizontal="left" vertical="center" wrapText="1"/>
      <protection/>
    </xf>
    <xf numFmtId="0" fontId="3" fillId="0" borderId="33" xfId="56" applyFont="1" applyFill="1" applyBorder="1" applyAlignment="1">
      <alignment horizontal="left" vertical="center" wrapText="1"/>
      <protection/>
    </xf>
    <xf numFmtId="9" fontId="60" fillId="0" borderId="10" xfId="70" applyFont="1" applyFill="1" applyBorder="1" applyAlignment="1">
      <alignment horizontal="center" vertical="center"/>
    </xf>
    <xf numFmtId="9" fontId="60" fillId="0" borderId="28" xfId="70" applyFont="1" applyBorder="1" applyAlignment="1">
      <alignment horizontal="center" vertical="center"/>
    </xf>
    <xf numFmtId="0" fontId="8" fillId="24" borderId="21" xfId="56" applyFont="1" applyFill="1" applyBorder="1" applyAlignment="1">
      <alignment horizontal="center" vertical="center"/>
      <protection/>
    </xf>
    <xf numFmtId="49" fontId="15" fillId="0" borderId="0" xfId="57" applyNumberFormat="1" applyFont="1" applyFill="1" applyBorder="1" applyAlignment="1">
      <alignment horizontal="center" wrapText="1"/>
      <protection/>
    </xf>
    <xf numFmtId="3" fontId="10" fillId="27" borderId="10" xfId="57" applyNumberFormat="1" applyFont="1" applyFill="1" applyBorder="1" applyAlignment="1">
      <alignment horizontal="center" vertical="center" wrapText="1"/>
      <protection/>
    </xf>
    <xf numFmtId="0" fontId="57" fillId="0" borderId="0" xfId="57" applyFont="1">
      <alignment/>
      <protection/>
    </xf>
    <xf numFmtId="0" fontId="57" fillId="0" borderId="0" xfId="57" applyFont="1" applyFill="1">
      <alignment/>
      <protection/>
    </xf>
    <xf numFmtId="0" fontId="57" fillId="24" borderId="10" xfId="0" applyFont="1" applyFill="1" applyBorder="1" applyAlignment="1">
      <alignment/>
    </xf>
    <xf numFmtId="49" fontId="13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6" xfId="57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/>
    </xf>
    <xf numFmtId="0" fontId="38" fillId="0" borderId="11" xfId="59" applyFont="1" applyFill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57" fillId="24" borderId="10" xfId="0" applyFont="1" applyFill="1" applyBorder="1" applyAlignment="1">
      <alignment vertical="center"/>
    </xf>
    <xf numFmtId="0" fontId="64" fillId="26" borderId="25" xfId="56" applyFont="1" applyFill="1" applyBorder="1" applyAlignment="1">
      <alignment vertical="center" wrapText="1"/>
      <protection/>
    </xf>
    <xf numFmtId="0" fontId="65" fillId="26" borderId="34" xfId="56" applyFont="1" applyFill="1" applyBorder="1" applyAlignment="1">
      <alignment vertical="center"/>
      <protection/>
    </xf>
    <xf numFmtId="49" fontId="3" fillId="0" borderId="19" xfId="59" applyNumberFormat="1" applyFont="1" applyFill="1" applyBorder="1" applyAlignment="1">
      <alignment vertical="center" wrapText="1"/>
      <protection/>
    </xf>
    <xf numFmtId="0" fontId="4" fillId="0" borderId="26" xfId="56" applyFont="1" applyFill="1" applyBorder="1" applyAlignment="1">
      <alignment horizontal="center" vertical="center" wrapText="1"/>
      <protection/>
    </xf>
    <xf numFmtId="0" fontId="4" fillId="0" borderId="27" xfId="56" applyFont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left" vertical="top"/>
    </xf>
    <xf numFmtId="0" fontId="61" fillId="26" borderId="21" xfId="0" applyFont="1" applyFill="1" applyBorder="1" applyAlignment="1">
      <alignment horizontal="center" vertical="center" wrapText="1"/>
    </xf>
    <xf numFmtId="165" fontId="55" fillId="26" borderId="3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9" fillId="0" borderId="23" xfId="59" applyFont="1" applyFill="1" applyBorder="1" applyAlignment="1">
      <alignment vertical="top" wrapText="1"/>
      <protection/>
    </xf>
    <xf numFmtId="0" fontId="38" fillId="0" borderId="36" xfId="59" applyFont="1" applyFill="1" applyBorder="1" applyAlignment="1">
      <alignment horizontal="center" vertical="center" wrapText="1"/>
      <protection/>
    </xf>
    <xf numFmtId="0" fontId="38" fillId="0" borderId="22" xfId="59" applyFont="1" applyFill="1" applyBorder="1" applyAlignment="1">
      <alignment horizontal="center" vertical="center" wrapText="1"/>
      <protection/>
    </xf>
    <xf numFmtId="0" fontId="38" fillId="0" borderId="37" xfId="59" applyFont="1" applyFill="1" applyBorder="1" applyAlignment="1">
      <alignment horizontal="center" vertical="center" wrapText="1"/>
      <protection/>
    </xf>
    <xf numFmtId="0" fontId="38" fillId="0" borderId="38" xfId="59" applyFont="1" applyFill="1" applyBorder="1" applyAlignment="1">
      <alignment horizontal="center" vertical="center" wrapText="1"/>
      <protection/>
    </xf>
    <xf numFmtId="0" fontId="38" fillId="0" borderId="34" xfId="59" applyFont="1" applyFill="1" applyBorder="1" applyAlignment="1">
      <alignment horizontal="center" vertical="center" wrapText="1"/>
      <protection/>
    </xf>
    <xf numFmtId="0" fontId="38" fillId="0" borderId="29" xfId="59" applyFont="1" applyFill="1" applyBorder="1" applyAlignment="1">
      <alignment horizontal="center" vertical="center" wrapText="1"/>
      <protection/>
    </xf>
    <xf numFmtId="0" fontId="38" fillId="0" borderId="39" xfId="59" applyFont="1" applyFill="1" applyBorder="1" applyAlignment="1">
      <alignment horizontal="center" vertical="center" wrapText="1"/>
      <protection/>
    </xf>
    <xf numFmtId="0" fontId="39" fillId="0" borderId="29" xfId="59" applyFont="1" applyFill="1" applyBorder="1" applyAlignment="1">
      <alignment vertical="top" wrapText="1"/>
      <protection/>
    </xf>
    <xf numFmtId="166" fontId="39" fillId="0" borderId="28" xfId="59" applyNumberFormat="1" applyFont="1" applyFill="1" applyBorder="1" applyAlignment="1">
      <alignment horizontal="center" vertical="center" wrapText="1"/>
      <protection/>
    </xf>
    <xf numFmtId="0" fontId="39" fillId="0" borderId="29" xfId="59" applyFont="1" applyFill="1" applyBorder="1" applyAlignment="1">
      <alignment horizontal="right" vertical="top" wrapText="1"/>
      <protection/>
    </xf>
    <xf numFmtId="0" fontId="38" fillId="0" borderId="29" xfId="59" applyFont="1" applyFill="1" applyBorder="1" applyAlignment="1">
      <alignment vertical="top" wrapText="1"/>
      <protection/>
    </xf>
    <xf numFmtId="164" fontId="2" fillId="24" borderId="10" xfId="78" applyFont="1" applyFill="1" applyBorder="1"/>
    <xf numFmtId="3" fontId="10" fillId="24" borderId="16" xfId="57" applyNumberFormat="1" applyFont="1" applyFill="1" applyBorder="1" applyAlignment="1">
      <alignment horizontal="center" vertical="center" wrapText="1"/>
      <protection/>
    </xf>
    <xf numFmtId="0" fontId="66" fillId="0" borderId="0" xfId="56" applyFont="1">
      <alignment/>
      <protection/>
    </xf>
    <xf numFmtId="0" fontId="34" fillId="0" borderId="0" xfId="0" applyFont="1"/>
    <xf numFmtId="0" fontId="66" fillId="0" borderId="0" xfId="56" applyFont="1" applyBorder="1">
      <alignment/>
      <protection/>
    </xf>
    <xf numFmtId="0" fontId="66" fillId="0" borderId="0" xfId="56" applyFont="1" applyFill="1">
      <alignment/>
      <protection/>
    </xf>
    <xf numFmtId="0" fontId="68" fillId="0" borderId="0" xfId="0" applyFont="1"/>
    <xf numFmtId="49" fontId="5" fillId="0" borderId="12" xfId="0" applyNumberFormat="1" applyFont="1" applyFill="1" applyBorder="1" applyAlignment="1">
      <alignment horizontal="left" vertical="top"/>
    </xf>
    <xf numFmtId="0" fontId="34" fillId="0" borderId="0" xfId="0" applyFont="1" applyBorder="1"/>
    <xf numFmtId="0" fontId="69" fillId="0" borderId="0" xfId="0" applyFont="1" applyBorder="1"/>
    <xf numFmtId="49" fontId="70" fillId="0" borderId="0" xfId="56" applyNumberFormat="1" applyFont="1" applyFill="1" applyBorder="1" applyAlignment="1">
      <alignment horizontal="center" vertical="center" wrapText="1"/>
      <protection/>
    </xf>
    <xf numFmtId="49" fontId="67" fillId="0" borderId="0" xfId="56" applyNumberFormat="1" applyFont="1" applyFill="1" applyBorder="1" applyAlignment="1">
      <alignment horizontal="left" vertical="center"/>
      <protection/>
    </xf>
    <xf numFmtId="0" fontId="70" fillId="0" borderId="0" xfId="0" applyFont="1" applyBorder="1" applyAlignment="1">
      <alignment vertical="top" wrapText="1"/>
    </xf>
    <xf numFmtId="0" fontId="71" fillId="0" borderId="0" xfId="56" applyFont="1">
      <alignment/>
      <protection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5" xfId="56" applyFont="1" applyFill="1" applyBorder="1" applyAlignment="1">
      <alignment horizontal="left" vertical="top" wrapText="1"/>
      <protection/>
    </xf>
    <xf numFmtId="0" fontId="63" fillId="0" borderId="33" xfId="0" applyFont="1" applyBorder="1" applyAlignment="1">
      <alignment horizontal="center" vertical="center" textRotation="90" wrapText="1"/>
    </xf>
    <xf numFmtId="0" fontId="62" fillId="0" borderId="19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textRotation="90" wrapText="1"/>
    </xf>
    <xf numFmtId="0" fontId="34" fillId="0" borderId="19" xfId="0" applyFont="1" applyFill="1" applyBorder="1" applyAlignment="1">
      <alignment horizontal="center"/>
    </xf>
    <xf numFmtId="165" fontId="69" fillId="0" borderId="19" xfId="0" applyNumberFormat="1" applyFont="1" applyFill="1" applyBorder="1" applyAlignment="1">
      <alignment horizontal="center"/>
    </xf>
    <xf numFmtId="0" fontId="10" fillId="27" borderId="10" xfId="56" applyFont="1" applyFill="1" applyBorder="1" applyAlignment="1">
      <alignment horizontal="center" vertical="center"/>
      <protection/>
    </xf>
    <xf numFmtId="0" fontId="58" fillId="0" borderId="19" xfId="59" applyFont="1" applyFill="1" applyBorder="1" applyAlignment="1">
      <alignment horizontal="center" vertical="center" wrapText="1"/>
      <protection/>
    </xf>
    <xf numFmtId="0" fontId="58" fillId="0" borderId="0" xfId="59" applyFont="1" applyFill="1" applyBorder="1" applyAlignment="1">
      <alignment horizontal="center" vertical="center" wrapText="1"/>
      <protection/>
    </xf>
    <xf numFmtId="0" fontId="6" fillId="24" borderId="10" xfId="56" applyFont="1" applyFill="1" applyBorder="1">
      <alignment/>
      <protection/>
    </xf>
    <xf numFmtId="0" fontId="47" fillId="0" borderId="0" xfId="56" applyFont="1">
      <alignment/>
      <protection/>
    </xf>
    <xf numFmtId="0" fontId="4" fillId="0" borderId="38" xfId="56" applyFont="1" applyFill="1" applyBorder="1" applyAlignment="1">
      <alignment horizontal="center" vertical="center" wrapText="1"/>
      <protection/>
    </xf>
    <xf numFmtId="0" fontId="6" fillId="0" borderId="40" xfId="56" applyFont="1" applyBorder="1" applyAlignment="1">
      <alignment horizontal="center" vertical="center" wrapText="1"/>
      <protection/>
    </xf>
    <xf numFmtId="0" fontId="4" fillId="26" borderId="22" xfId="56" applyFont="1" applyFill="1" applyBorder="1" applyAlignment="1">
      <alignment horizontal="center" vertical="center" wrapText="1"/>
      <protection/>
    </xf>
    <xf numFmtId="0" fontId="6" fillId="26" borderId="34" xfId="56" applyFont="1" applyFill="1" applyBorder="1" applyAlignment="1">
      <alignment horizontal="center" vertical="center" wrapText="1"/>
      <protection/>
    </xf>
    <xf numFmtId="0" fontId="4" fillId="26" borderId="10" xfId="56" applyFont="1" applyFill="1" applyBorder="1" applyAlignment="1">
      <alignment horizontal="center" vertical="center" wrapText="1"/>
      <protection/>
    </xf>
    <xf numFmtId="0" fontId="6" fillId="26" borderId="28" xfId="56" applyFont="1" applyFill="1" applyBorder="1" applyAlignment="1">
      <alignment horizontal="center" vertical="center" wrapText="1"/>
      <protection/>
    </xf>
    <xf numFmtId="0" fontId="4" fillId="24" borderId="10" xfId="56" applyFont="1" applyFill="1" applyBorder="1" applyAlignment="1">
      <alignment horizontal="center" vertical="center"/>
      <protection/>
    </xf>
    <xf numFmtId="49" fontId="48" fillId="0" borderId="0" xfId="0" applyNumberFormat="1" applyFont="1" applyFill="1" applyBorder="1" applyAlignment="1">
      <alignment horizontal="left" vertical="top"/>
    </xf>
    <xf numFmtId="3" fontId="10" fillId="24" borderId="10" xfId="57" applyNumberFormat="1" applyFont="1" applyFill="1" applyBorder="1" applyAlignment="1">
      <alignment horizontal="center" vertical="center"/>
      <protection/>
    </xf>
    <xf numFmtId="4" fontId="10" fillId="24" borderId="16" xfId="57" applyNumberFormat="1" applyFont="1" applyFill="1" applyBorder="1" applyAlignment="1">
      <alignment horizontal="center" vertical="center" wrapText="1"/>
      <protection/>
    </xf>
    <xf numFmtId="4" fontId="10" fillId="24" borderId="10" xfId="57" applyNumberFormat="1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164" fontId="2" fillId="24" borderId="10" xfId="78" applyFont="1" applyFill="1" applyBorder="1"/>
    <xf numFmtId="0" fontId="57" fillId="24" borderId="16" xfId="0" applyFont="1" applyFill="1" applyBorder="1" applyAlignment="1">
      <alignment vertical="center"/>
    </xf>
    <xf numFmtId="49" fontId="3" fillId="0" borderId="41" xfId="59" applyNumberFormat="1" applyFont="1" applyFill="1" applyBorder="1" applyAlignment="1">
      <alignment vertical="center" wrapText="1"/>
      <protection/>
    </xf>
    <xf numFmtId="3" fontId="10" fillId="24" borderId="16" xfId="57" applyNumberFormat="1" applyFont="1" applyFill="1" applyBorder="1" applyAlignment="1">
      <alignment horizontal="center" vertical="center"/>
      <protection/>
    </xf>
    <xf numFmtId="0" fontId="8" fillId="28" borderId="18" xfId="0" applyFont="1" applyFill="1" applyBorder="1" applyAlignment="1">
      <alignment horizontal="center"/>
    </xf>
    <xf numFmtId="0" fontId="8" fillId="28" borderId="10" xfId="0" applyFont="1" applyFill="1" applyBorder="1" applyAlignment="1">
      <alignment horizontal="center"/>
    </xf>
    <xf numFmtId="0" fontId="8" fillId="28" borderId="21" xfId="0" applyFont="1" applyFill="1" applyBorder="1" applyAlignment="1">
      <alignment horizontal="center"/>
    </xf>
    <xf numFmtId="165" fontId="60" fillId="28" borderId="21" xfId="0" applyNumberFormat="1" applyFont="1" applyFill="1" applyBorder="1" applyAlignment="1">
      <alignment horizontal="center"/>
    </xf>
    <xf numFmtId="0" fontId="60" fillId="28" borderId="21" xfId="0" applyFont="1" applyFill="1" applyBorder="1" applyAlignment="1">
      <alignment horizontal="center"/>
    </xf>
    <xf numFmtId="0" fontId="60" fillId="28" borderId="33" xfId="0" applyFont="1" applyFill="1" applyBorder="1" applyAlignment="1">
      <alignment horizontal="center"/>
    </xf>
    <xf numFmtId="165" fontId="60" fillId="28" borderId="33" xfId="0" applyNumberFormat="1" applyFont="1" applyFill="1" applyBorder="1" applyAlignment="1">
      <alignment horizontal="center"/>
    </xf>
    <xf numFmtId="166" fontId="10" fillId="28" borderId="10" xfId="69" applyNumberFormat="1" applyFont="1" applyFill="1" applyBorder="1" applyAlignment="1">
      <alignment horizontal="center" vertical="center"/>
    </xf>
    <xf numFmtId="166" fontId="57" fillId="28" borderId="10" xfId="70" applyNumberFormat="1" applyFont="1" applyFill="1" applyBorder="1" applyAlignment="1">
      <alignment horizontal="center" vertical="center"/>
    </xf>
    <xf numFmtId="2" fontId="10" fillId="28" borderId="18" xfId="0" applyNumberFormat="1" applyFont="1" applyFill="1" applyBorder="1" applyAlignment="1">
      <alignment horizontal="center" vertical="center"/>
    </xf>
    <xf numFmtId="2" fontId="57" fillId="28" borderId="42" xfId="0" applyNumberFormat="1" applyFont="1" applyFill="1" applyBorder="1" applyAlignment="1">
      <alignment horizontal="center" vertical="center"/>
    </xf>
    <xf numFmtId="166" fontId="57" fillId="28" borderId="10" xfId="69" applyNumberFormat="1" applyFont="1" applyFill="1" applyBorder="1" applyAlignment="1">
      <alignment horizontal="center" vertical="center"/>
    </xf>
    <xf numFmtId="2" fontId="10" fillId="28" borderId="10" xfId="0" applyNumberFormat="1" applyFont="1" applyFill="1" applyBorder="1" applyAlignment="1">
      <alignment horizontal="center" vertical="center"/>
    </xf>
    <xf numFmtId="2" fontId="57" fillId="28" borderId="28" xfId="0" applyNumberFormat="1" applyFont="1" applyFill="1" applyBorder="1" applyAlignment="1">
      <alignment horizontal="center" vertical="center"/>
    </xf>
    <xf numFmtId="166" fontId="10" fillId="28" borderId="23" xfId="69" applyNumberFormat="1" applyFont="1" applyFill="1" applyBorder="1" applyAlignment="1">
      <alignment horizontal="center" vertical="center"/>
    </xf>
    <xf numFmtId="2" fontId="10" fillId="28" borderId="23" xfId="0" applyNumberFormat="1" applyFont="1" applyFill="1" applyBorder="1" applyAlignment="1">
      <alignment horizontal="center" vertical="center"/>
    </xf>
    <xf numFmtId="2" fontId="57" fillId="28" borderId="35" xfId="0" applyNumberFormat="1" applyFont="1" applyFill="1" applyBorder="1" applyAlignment="1">
      <alignment horizontal="center" vertical="center"/>
    </xf>
    <xf numFmtId="10" fontId="57" fillId="28" borderId="33" xfId="69" applyNumberFormat="1" applyFont="1" applyFill="1" applyBorder="1" applyAlignment="1">
      <alignment horizontal="center" vertical="center"/>
    </xf>
    <xf numFmtId="0" fontId="0" fillId="0" borderId="34" xfId="0" applyFill="1" applyBorder="1"/>
    <xf numFmtId="0" fontId="57" fillId="0" borderId="18" xfId="0" applyFont="1" applyFill="1" applyBorder="1"/>
    <xf numFmtId="9" fontId="2" fillId="28" borderId="28" xfId="69" applyFont="1" applyFill="1" applyBorder="1" applyAlignment="1">
      <alignment horizontal="center" vertical="center"/>
    </xf>
    <xf numFmtId="9" fontId="2" fillId="28" borderId="35" xfId="69" applyFont="1" applyFill="1" applyBorder="1" applyAlignment="1">
      <alignment horizontal="center" vertical="center"/>
    </xf>
    <xf numFmtId="9" fontId="2" fillId="28" borderId="34" xfId="69" applyFont="1" applyFill="1" applyBorder="1" applyAlignment="1">
      <alignment horizontal="center" vertical="center"/>
    </xf>
    <xf numFmtId="166" fontId="60" fillId="28" borderId="10" xfId="70" applyNumberFormat="1" applyFont="1" applyFill="1" applyBorder="1" applyAlignment="1">
      <alignment horizontal="center" vertical="center"/>
    </xf>
    <xf numFmtId="166" fontId="60" fillId="28" borderId="21" xfId="70" applyNumberFormat="1" applyFont="1" applyFill="1" applyBorder="1" applyAlignment="1">
      <alignment horizontal="center" vertical="center"/>
    </xf>
    <xf numFmtId="0" fontId="7" fillId="28" borderId="10" xfId="56" applyFont="1" applyFill="1" applyBorder="1" applyAlignment="1">
      <alignment horizontal="center" vertical="center"/>
      <protection/>
    </xf>
    <xf numFmtId="166" fontId="60" fillId="28" borderId="28" xfId="70" applyNumberFormat="1" applyFont="1" applyFill="1" applyBorder="1" applyAlignment="1">
      <alignment horizontal="center" vertical="center"/>
    </xf>
    <xf numFmtId="166" fontId="60" fillId="28" borderId="35" xfId="70" applyNumberFormat="1" applyFont="1" applyFill="1" applyBorder="1" applyAlignment="1">
      <alignment horizontal="center" vertical="center"/>
    </xf>
    <xf numFmtId="166" fontId="2" fillId="28" borderId="10" xfId="70" applyNumberFormat="1" applyFont="1" applyFill="1" applyBorder="1"/>
    <xf numFmtId="167" fontId="2" fillId="28" borderId="10" xfId="78" applyNumberFormat="1" applyFont="1" applyFill="1" applyBorder="1"/>
    <xf numFmtId="164" fontId="50" fillId="28" borderId="10" xfId="78" applyFont="1" applyFill="1" applyBorder="1"/>
    <xf numFmtId="166" fontId="57" fillId="28" borderId="28" xfId="69" applyNumberFormat="1" applyFont="1" applyFill="1" applyBorder="1" applyAlignment="1">
      <alignment vertical="center"/>
    </xf>
    <xf numFmtId="166" fontId="6" fillId="28" borderId="28" xfId="69" applyNumberFormat="1" applyFont="1" applyFill="1" applyBorder="1" applyAlignment="1">
      <alignment horizontal="center" vertical="center"/>
    </xf>
    <xf numFmtId="165" fontId="3" fillId="28" borderId="28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" fontId="10" fillId="28" borderId="10" xfId="57" applyNumberFormat="1" applyFont="1" applyFill="1" applyBorder="1" applyAlignment="1">
      <alignment horizontal="center" vertical="center"/>
      <protection/>
    </xf>
    <xf numFmtId="4" fontId="13" fillId="28" borderId="16" xfId="57" applyNumberFormat="1" applyFont="1" applyFill="1" applyBorder="1" applyAlignment="1">
      <alignment horizontal="center" vertical="center" wrapText="1"/>
      <protection/>
    </xf>
    <xf numFmtId="4" fontId="10" fillId="28" borderId="16" xfId="57" applyNumberFormat="1" applyFont="1" applyFill="1" applyBorder="1" applyAlignment="1">
      <alignment horizontal="center" vertical="center" wrapText="1"/>
      <protection/>
    </xf>
    <xf numFmtId="0" fontId="39" fillId="28" borderId="10" xfId="59" applyFont="1" applyFill="1" applyBorder="1" applyAlignment="1">
      <alignment horizontal="right" vertical="top" wrapText="1"/>
      <protection/>
    </xf>
    <xf numFmtId="166" fontId="39" fillId="28" borderId="10" xfId="59" applyNumberFormat="1" applyFont="1" applyFill="1" applyBorder="1" applyAlignment="1">
      <alignment horizontal="right" vertical="top" wrapText="1"/>
      <protection/>
    </xf>
    <xf numFmtId="0" fontId="38" fillId="28" borderId="10" xfId="59" applyFont="1" applyFill="1" applyBorder="1" applyAlignment="1">
      <alignment horizontal="right" vertical="top" wrapText="1"/>
      <protection/>
    </xf>
    <xf numFmtId="166" fontId="38" fillId="28" borderId="10" xfId="73" applyNumberFormat="1" applyFont="1" applyFill="1" applyBorder="1" applyAlignment="1">
      <alignment horizontal="right" vertical="top" wrapText="1"/>
    </xf>
    <xf numFmtId="166" fontId="38" fillId="28" borderId="28" xfId="59" applyNumberFormat="1" applyFont="1" applyFill="1" applyBorder="1" applyAlignment="1">
      <alignment horizontal="right" vertical="top" wrapText="1"/>
      <protection/>
    </xf>
    <xf numFmtId="10" fontId="39" fillId="28" borderId="28" xfId="59" applyNumberFormat="1" applyFont="1" applyFill="1" applyBorder="1" applyAlignment="1">
      <alignment horizontal="right" vertical="top" wrapText="1"/>
      <protection/>
    </xf>
    <xf numFmtId="166" fontId="38" fillId="28" borderId="10" xfId="59" applyNumberFormat="1" applyFont="1" applyFill="1" applyBorder="1" applyAlignment="1">
      <alignment horizontal="right" vertical="top" wrapText="1"/>
      <protection/>
    </xf>
    <xf numFmtId="166" fontId="58" fillId="28" borderId="10" xfId="59" applyNumberFormat="1" applyFont="1" applyFill="1" applyBorder="1" applyAlignment="1">
      <alignment horizontal="center" vertical="center" wrapText="1"/>
      <protection/>
    </xf>
    <xf numFmtId="0" fontId="77" fillId="0" borderId="0" xfId="56" applyFont="1">
      <alignment/>
      <protection/>
    </xf>
    <xf numFmtId="0" fontId="3" fillId="0" borderId="26" xfId="61" applyFont="1" applyFill="1" applyBorder="1" applyAlignment="1">
      <alignment horizontal="center" vertical="top" wrapText="1"/>
      <protection/>
    </xf>
    <xf numFmtId="0" fontId="3" fillId="0" borderId="22" xfId="61" applyFont="1" applyFill="1" applyBorder="1" applyAlignment="1">
      <alignment horizontal="center" vertical="top" wrapText="1"/>
      <protection/>
    </xf>
    <xf numFmtId="0" fontId="55" fillId="0" borderId="38" xfId="61" applyFont="1" applyFill="1" applyBorder="1" applyAlignment="1">
      <alignment horizontal="center" vertical="top" wrapText="1"/>
      <protection/>
    </xf>
    <xf numFmtId="0" fontId="56" fillId="0" borderId="34" xfId="56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top" wrapText="1"/>
      <protection/>
    </xf>
    <xf numFmtId="0" fontId="3" fillId="0" borderId="21" xfId="61" applyFont="1" applyFill="1" applyBorder="1" applyAlignment="1">
      <alignment horizontal="center" vertical="top" wrapText="1"/>
      <protection/>
    </xf>
    <xf numFmtId="0" fontId="61" fillId="28" borderId="22" xfId="0" applyFont="1" applyFill="1" applyBorder="1" applyAlignment="1">
      <alignment horizontal="center" vertical="center" wrapText="1"/>
    </xf>
    <xf numFmtId="0" fontId="10" fillId="0" borderId="10" xfId="56" applyFont="1" applyFill="1" applyBorder="1" applyAlignment="1">
      <alignment horizontal="center" vertical="center"/>
      <protection/>
    </xf>
    <xf numFmtId="166" fontId="10" fillId="0" borderId="10" xfId="69" applyNumberFormat="1" applyFont="1" applyFill="1" applyBorder="1" applyAlignment="1">
      <alignment horizontal="center" vertical="center"/>
    </xf>
    <xf numFmtId="166" fontId="57" fillId="0" borderId="10" xfId="70" applyNumberFormat="1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65" fillId="0" borderId="10" xfId="56" applyFont="1" applyFill="1" applyBorder="1" applyAlignment="1">
      <alignment vertical="center"/>
      <protection/>
    </xf>
    <xf numFmtId="0" fontId="65" fillId="0" borderId="28" xfId="56" applyFont="1" applyFill="1" applyBorder="1" applyAlignment="1">
      <alignment vertical="center"/>
      <protection/>
    </xf>
    <xf numFmtId="0" fontId="78" fillId="29" borderId="10" xfId="59" applyFont="1" applyFill="1" applyBorder="1" applyAlignment="1">
      <alignment horizontal="right" vertical="center" wrapText="1" indent="1"/>
      <protection/>
    </xf>
    <xf numFmtId="0" fontId="78" fillId="29" borderId="21" xfId="59" applyFont="1" applyFill="1" applyBorder="1" applyAlignment="1">
      <alignment horizontal="right" vertical="center" wrapText="1" indent="1"/>
      <protection/>
    </xf>
    <xf numFmtId="0" fontId="78" fillId="29" borderId="18" xfId="0" applyFont="1" applyFill="1" applyBorder="1" applyAlignment="1">
      <alignment horizontal="center"/>
    </xf>
    <xf numFmtId="0" fontId="79" fillId="29" borderId="18" xfId="0" applyFont="1" applyFill="1" applyBorder="1" applyAlignment="1">
      <alignment horizontal="center"/>
    </xf>
    <xf numFmtId="0" fontId="79" fillId="29" borderId="42" xfId="0" applyFont="1" applyFill="1" applyBorder="1" applyAlignment="1">
      <alignment horizontal="center"/>
    </xf>
    <xf numFmtId="0" fontId="78" fillId="29" borderId="10" xfId="0" applyFont="1" applyFill="1" applyBorder="1" applyAlignment="1">
      <alignment horizontal="center"/>
    </xf>
    <xf numFmtId="0" fontId="6" fillId="0" borderId="27" xfId="56" applyFont="1" applyFill="1" applyBorder="1" applyAlignment="1">
      <alignment horizontal="center" vertical="center" wrapText="1"/>
      <protection/>
    </xf>
    <xf numFmtId="9" fontId="3" fillId="28" borderId="42" xfId="69" applyFont="1" applyFill="1" applyBorder="1" applyAlignment="1" applyProtection="1">
      <alignment horizontal="center" vertical="center" wrapText="1"/>
      <protection hidden="1"/>
    </xf>
    <xf numFmtId="0" fontId="39" fillId="0" borderId="43" xfId="59" applyFont="1" applyFill="1" applyBorder="1" applyAlignment="1">
      <alignment vertical="top" wrapText="1"/>
      <protection/>
    </xf>
    <xf numFmtId="0" fontId="78" fillId="29" borderId="23" xfId="59" applyFont="1" applyFill="1" applyBorder="1" applyAlignment="1">
      <alignment horizontal="right" vertical="center" wrapText="1" indent="1"/>
      <protection/>
    </xf>
    <xf numFmtId="166" fontId="39" fillId="0" borderId="23" xfId="73" applyNumberFormat="1" applyFont="1" applyFill="1" applyBorder="1" applyAlignment="1">
      <alignment horizontal="right" vertical="top" wrapText="1"/>
    </xf>
    <xf numFmtId="0" fontId="39" fillId="28" borderId="23" xfId="59" applyFont="1" applyFill="1" applyBorder="1" applyAlignment="1">
      <alignment horizontal="right" vertical="top" wrapText="1"/>
      <protection/>
    </xf>
    <xf numFmtId="166" fontId="38" fillId="28" borderId="39" xfId="59" applyNumberFormat="1" applyFont="1" applyFill="1" applyBorder="1" applyAlignment="1">
      <alignment horizontal="right" vertical="top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57" fillId="28" borderId="10" xfId="0" applyNumberFormat="1" applyFont="1" applyFill="1" applyBorder="1" applyAlignment="1">
      <alignment horizontal="center" vertical="center" wrapText="1"/>
    </xf>
    <xf numFmtId="2" fontId="57" fillId="28" borderId="10" xfId="0" applyNumberFormat="1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57" fillId="28" borderId="10" xfId="0" applyNumberFormat="1" applyFont="1" applyFill="1" applyBorder="1" applyAlignment="1" applyProtection="1">
      <alignment horizontal="center" vertical="center" wrapText="1"/>
      <protection/>
    </xf>
    <xf numFmtId="0" fontId="57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78" fillId="29" borderId="14" xfId="59" applyNumberFormat="1" applyFont="1" applyFill="1" applyBorder="1" applyAlignment="1">
      <alignment horizontal="center" vertical="center" wrapText="1"/>
      <protection/>
    </xf>
    <xf numFmtId="3" fontId="78" fillId="29" borderId="0" xfId="59" applyNumberFormat="1" applyFont="1" applyFill="1" applyAlignment="1">
      <alignment horizontal="center" vertical="center" wrapText="1"/>
      <protection/>
    </xf>
    <xf numFmtId="3" fontId="78" fillId="29" borderId="44" xfId="59" applyNumberFormat="1" applyFont="1" applyFill="1" applyBorder="1" applyAlignment="1">
      <alignment horizontal="center" vertical="center" wrapText="1"/>
      <protection/>
    </xf>
    <xf numFmtId="0" fontId="38" fillId="28" borderId="15" xfId="59" applyFont="1" applyFill="1" applyBorder="1" applyAlignment="1">
      <alignment horizontal="center" vertical="center" wrapText="1"/>
      <protection/>
    </xf>
    <xf numFmtId="0" fontId="38" fillId="28" borderId="45" xfId="59" applyFont="1" applyFill="1" applyBorder="1" applyAlignment="1">
      <alignment horizontal="center" vertical="center" wrapText="1"/>
      <protection/>
    </xf>
    <xf numFmtId="0" fontId="38" fillId="28" borderId="46" xfId="59" applyFont="1" applyFill="1" applyBorder="1" applyAlignment="1">
      <alignment horizontal="center" vertical="center" wrapText="1"/>
      <protection/>
    </xf>
    <xf numFmtId="166" fontId="38" fillId="28" borderId="11" xfId="59" applyNumberFormat="1" applyFont="1" applyFill="1" applyBorder="1" applyAlignment="1">
      <alignment horizontal="center" vertical="center" wrapText="1"/>
      <protection/>
    </xf>
    <xf numFmtId="166" fontId="38" fillId="28" borderId="47" xfId="59" applyNumberFormat="1" applyFont="1" applyFill="1" applyBorder="1" applyAlignment="1">
      <alignment horizontal="center" vertical="center" wrapText="1"/>
      <protection/>
    </xf>
    <xf numFmtId="166" fontId="38" fillId="28" borderId="16" xfId="59" applyNumberFormat="1" applyFont="1" applyFill="1" applyBorder="1" applyAlignment="1">
      <alignment horizontal="center" vertical="center" wrapText="1"/>
      <protection/>
    </xf>
    <xf numFmtId="166" fontId="38" fillId="28" borderId="48" xfId="59" applyNumberFormat="1" applyFont="1" applyFill="1" applyBorder="1" applyAlignment="1">
      <alignment horizontal="center" vertical="center" wrapText="1"/>
      <protection/>
    </xf>
    <xf numFmtId="0" fontId="73" fillId="29" borderId="0" xfId="59" applyFont="1" applyFill="1" applyAlignment="1">
      <alignment horizontal="center" vertical="center" wrapText="1"/>
      <protection/>
    </xf>
    <xf numFmtId="0" fontId="37" fillId="0" borderId="12" xfId="59" applyFont="1" applyBorder="1" applyAlignment="1">
      <alignment horizontal="center" vertical="center" wrapText="1"/>
      <protection/>
    </xf>
    <xf numFmtId="0" fontId="38" fillId="0" borderId="10" xfId="59" applyFont="1" applyFill="1" applyBorder="1" applyAlignment="1">
      <alignment horizontal="center" vertical="center" wrapText="1"/>
      <protection/>
    </xf>
    <xf numFmtId="0" fontId="38" fillId="0" borderId="11" xfId="59" applyFont="1" applyFill="1" applyBorder="1" applyAlignment="1">
      <alignment horizontal="center" vertical="center" wrapText="1"/>
      <protection/>
    </xf>
    <xf numFmtId="0" fontId="38" fillId="0" borderId="47" xfId="59" applyFont="1" applyFill="1" applyBorder="1" applyAlignment="1">
      <alignment horizontal="center" vertical="center" wrapText="1"/>
      <protection/>
    </xf>
    <xf numFmtId="0" fontId="38" fillId="0" borderId="16" xfId="59" applyFont="1" applyFill="1" applyBorder="1" applyAlignment="1">
      <alignment horizontal="center" vertical="center" wrapText="1"/>
      <protection/>
    </xf>
    <xf numFmtId="0" fontId="62" fillId="0" borderId="37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49" fontId="3" fillId="0" borderId="10" xfId="56" applyNumberFormat="1" applyFont="1" applyFill="1" applyBorder="1" applyAlignment="1">
      <alignment horizontal="left" vertical="top" wrapText="1"/>
      <protection/>
    </xf>
    <xf numFmtId="49" fontId="4" fillId="0" borderId="10" xfId="56" applyNumberFormat="1" applyFont="1" applyFill="1" applyBorder="1" applyAlignment="1">
      <alignment horizontal="left" vertical="top" wrapText="1"/>
      <protection/>
    </xf>
    <xf numFmtId="49" fontId="4" fillId="0" borderId="11" xfId="56" applyNumberFormat="1" applyFont="1" applyFill="1" applyBorder="1" applyAlignment="1">
      <alignment horizontal="left" vertical="top" wrapText="1"/>
      <protection/>
    </xf>
    <xf numFmtId="49" fontId="4" fillId="0" borderId="47" xfId="56" applyNumberFormat="1" applyFont="1" applyFill="1" applyBorder="1" applyAlignment="1">
      <alignment horizontal="left" vertical="top" wrapText="1"/>
      <protection/>
    </xf>
    <xf numFmtId="49" fontId="3" fillId="0" borderId="47" xfId="56" applyNumberFormat="1" applyFont="1" applyFill="1" applyBorder="1" applyAlignment="1">
      <alignment horizontal="left" vertical="top" wrapText="1"/>
      <protection/>
    </xf>
    <xf numFmtId="49" fontId="3" fillId="0" borderId="16" xfId="56" applyNumberFormat="1" applyFont="1" applyFill="1" applyBorder="1" applyAlignment="1">
      <alignment horizontal="left" vertical="top" wrapText="1"/>
      <protection/>
    </xf>
    <xf numFmtId="49" fontId="4" fillId="0" borderId="11" xfId="56" applyNumberFormat="1" applyFont="1" applyFill="1" applyBorder="1" applyAlignment="1">
      <alignment horizontal="left" vertical="center" wrapText="1"/>
      <protection/>
    </xf>
    <xf numFmtId="49" fontId="4" fillId="0" borderId="16" xfId="56" applyNumberFormat="1" applyFont="1" applyFill="1" applyBorder="1" applyAlignment="1">
      <alignment horizontal="left" vertical="center" wrapText="1"/>
      <protection/>
    </xf>
    <xf numFmtId="0" fontId="4" fillId="0" borderId="11" xfId="56" applyFont="1" applyFill="1" applyBorder="1" applyAlignment="1">
      <alignment horizontal="left" vertical="top" wrapText="1"/>
      <protection/>
    </xf>
    <xf numFmtId="0" fontId="4" fillId="0" borderId="16" xfId="56" applyFont="1" applyFill="1" applyBorder="1" applyAlignment="1">
      <alignment horizontal="left" vertical="top" wrapText="1"/>
      <protection/>
    </xf>
    <xf numFmtId="49" fontId="7" fillId="0" borderId="13" xfId="56" applyNumberFormat="1" applyFont="1" applyFill="1" applyBorder="1" applyAlignment="1">
      <alignment horizontal="left" vertical="top" wrapText="1"/>
      <protection/>
    </xf>
    <xf numFmtId="49" fontId="7" fillId="0" borderId="12" xfId="56" applyNumberFormat="1" applyFont="1" applyFill="1" applyBorder="1" applyAlignment="1">
      <alignment horizontal="left" vertical="top" wrapText="1"/>
      <protection/>
    </xf>
    <xf numFmtId="0" fontId="3" fillId="0" borderId="50" xfId="63" applyNumberFormat="1" applyFont="1" applyFill="1" applyBorder="1" applyAlignment="1">
      <alignment horizontal="center" vertical="top"/>
      <protection/>
    </xf>
    <xf numFmtId="0" fontId="3" fillId="0" borderId="26" xfId="63" applyNumberFormat="1" applyFont="1" applyFill="1" applyBorder="1" applyAlignment="1">
      <alignment horizontal="center" vertical="top"/>
      <protection/>
    </xf>
    <xf numFmtId="0" fontId="3" fillId="0" borderId="51" xfId="63" applyNumberFormat="1" applyFont="1" applyFill="1" applyBorder="1" applyAlignment="1">
      <alignment horizontal="left" vertical="top" wrapText="1" indent="8"/>
      <protection/>
    </xf>
    <xf numFmtId="0" fontId="3" fillId="0" borderId="47" xfId="63" applyNumberFormat="1" applyFont="1" applyFill="1" applyBorder="1" applyAlignment="1">
      <alignment horizontal="left" vertical="top" wrapText="1" indent="8"/>
      <protection/>
    </xf>
    <xf numFmtId="0" fontId="3" fillId="0" borderId="16" xfId="63" applyNumberFormat="1" applyFont="1" applyFill="1" applyBorder="1" applyAlignment="1">
      <alignment horizontal="left" vertical="top" wrapText="1" indent="8"/>
      <protection/>
    </xf>
    <xf numFmtId="0" fontId="3" fillId="0" borderId="51" xfId="63" applyNumberFormat="1" applyFont="1" applyFill="1" applyBorder="1" applyAlignment="1">
      <alignment horizontal="left" vertical="top" wrapText="1" indent="1"/>
      <protection/>
    </xf>
    <xf numFmtId="0" fontId="3" fillId="0" borderId="47" xfId="63" applyNumberFormat="1" applyFont="1" applyFill="1" applyBorder="1" applyAlignment="1">
      <alignment horizontal="left" vertical="top" wrapText="1" indent="1"/>
      <protection/>
    </xf>
    <xf numFmtId="0" fontId="3" fillId="0" borderId="16" xfId="63" applyNumberFormat="1" applyFont="1" applyFill="1" applyBorder="1" applyAlignment="1">
      <alignment horizontal="left" vertical="top" wrapText="1" indent="1"/>
      <protection/>
    </xf>
    <xf numFmtId="0" fontId="3" fillId="30" borderId="51" xfId="63" applyNumberFormat="1" applyFont="1" applyFill="1" applyBorder="1" applyAlignment="1">
      <alignment horizontal="left" vertical="top" wrapText="1" indent="1"/>
      <protection/>
    </xf>
    <xf numFmtId="0" fontId="3" fillId="30" borderId="47" xfId="63" applyNumberFormat="1" applyFont="1" applyFill="1" applyBorder="1" applyAlignment="1">
      <alignment horizontal="left" vertical="top" wrapText="1" indent="1"/>
      <protection/>
    </xf>
    <xf numFmtId="0" fontId="3" fillId="30" borderId="16" xfId="63" applyNumberFormat="1" applyFont="1" applyFill="1" applyBorder="1" applyAlignment="1">
      <alignment horizontal="left" vertical="top" wrapText="1" indent="1"/>
      <protection/>
    </xf>
    <xf numFmtId="0" fontId="9" fillId="0" borderId="51" xfId="63" applyNumberFormat="1" applyFont="1" applyFill="1" applyBorder="1" applyAlignment="1">
      <alignment horizontal="left" vertical="top" wrapText="1" indent="1"/>
      <protection/>
    </xf>
    <xf numFmtId="0" fontId="9" fillId="0" borderId="47" xfId="63" applyNumberFormat="1" applyFont="1" applyFill="1" applyBorder="1" applyAlignment="1">
      <alignment horizontal="left" vertical="top" wrapText="1" indent="1"/>
      <protection/>
    </xf>
    <xf numFmtId="0" fontId="9" fillId="0" borderId="16" xfId="63" applyNumberFormat="1" applyFont="1" applyFill="1" applyBorder="1" applyAlignment="1">
      <alignment horizontal="left" vertical="top" wrapText="1" indent="1"/>
      <protection/>
    </xf>
    <xf numFmtId="0" fontId="3" fillId="0" borderId="10" xfId="61" applyFont="1" applyFill="1" applyBorder="1" applyAlignment="1">
      <alignment horizontal="left" vertical="top" wrapText="1"/>
      <protection/>
    </xf>
    <xf numFmtId="49" fontId="7" fillId="0" borderId="36" xfId="64" applyNumberFormat="1" applyFont="1" applyFill="1" applyBorder="1" applyAlignment="1">
      <alignment horizontal="left" vertical="top" wrapText="1"/>
      <protection/>
    </xf>
    <xf numFmtId="49" fontId="7" fillId="0" borderId="22" xfId="64" applyNumberFormat="1" applyFont="1" applyFill="1" applyBorder="1" applyAlignment="1">
      <alignment horizontal="left" vertical="top" wrapText="1"/>
      <protection/>
    </xf>
    <xf numFmtId="0" fontId="3" fillId="0" borderId="36" xfId="61" applyFont="1" applyFill="1" applyBorder="1" applyAlignment="1">
      <alignment horizontal="left" vertical="top" wrapText="1"/>
      <protection/>
    </xf>
    <xf numFmtId="0" fontId="3" fillId="0" borderId="22" xfId="61" applyFont="1" applyFill="1" applyBorder="1" applyAlignment="1">
      <alignment horizontal="left" vertical="top" wrapText="1"/>
      <protection/>
    </xf>
    <xf numFmtId="0" fontId="3" fillId="0" borderId="21" xfId="61" applyFont="1" applyFill="1" applyBorder="1" applyAlignment="1">
      <alignment horizontal="left" vertical="top" wrapText="1"/>
      <protection/>
    </xf>
    <xf numFmtId="49" fontId="7" fillId="0" borderId="52" xfId="61" applyNumberFormat="1" applyFont="1" applyFill="1" applyBorder="1" applyAlignment="1">
      <alignment horizontal="center" vertical="center" wrapText="1"/>
      <protection/>
    </xf>
    <xf numFmtId="49" fontId="7" fillId="0" borderId="53" xfId="61" applyNumberFormat="1" applyFont="1" applyFill="1" applyBorder="1" applyAlignment="1">
      <alignment horizontal="center" vertical="center" wrapText="1"/>
      <protection/>
    </xf>
    <xf numFmtId="49" fontId="7" fillId="0" borderId="54" xfId="61" applyNumberFormat="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left" vertical="top" wrapText="1"/>
      <protection/>
    </xf>
    <xf numFmtId="49" fontId="3" fillId="0" borderId="11" xfId="56" applyNumberFormat="1" applyFont="1" applyFill="1" applyBorder="1" applyAlignment="1">
      <alignment horizontal="left" vertical="center" wrapText="1"/>
      <protection/>
    </xf>
    <xf numFmtId="49" fontId="3" fillId="0" borderId="16" xfId="56" applyNumberFormat="1" applyFont="1" applyFill="1" applyBorder="1" applyAlignment="1">
      <alignment horizontal="left" vertical="center" wrapText="1"/>
      <protection/>
    </xf>
    <xf numFmtId="49" fontId="7" fillId="0" borderId="55" xfId="56" applyNumberFormat="1" applyFont="1" applyFill="1" applyBorder="1" applyAlignment="1">
      <alignment horizontal="center" vertical="center" wrapText="1"/>
      <protection/>
    </xf>
    <xf numFmtId="49" fontId="7" fillId="0" borderId="49" xfId="56" applyNumberFormat="1" applyFont="1" applyFill="1" applyBorder="1" applyAlignment="1">
      <alignment horizontal="center" vertical="center" wrapText="1"/>
      <protection/>
    </xf>
    <xf numFmtId="49" fontId="7" fillId="0" borderId="56" xfId="56" applyNumberFormat="1" applyFont="1" applyFill="1" applyBorder="1" applyAlignment="1">
      <alignment horizontal="center" vertical="center" wrapText="1"/>
      <protection/>
    </xf>
    <xf numFmtId="0" fontId="36" fillId="0" borderId="37" xfId="56" applyFont="1" applyBorder="1" applyAlignment="1">
      <alignment horizontal="center" vertical="center"/>
      <protection/>
    </xf>
    <xf numFmtId="0" fontId="36" fillId="0" borderId="56" xfId="56" applyFont="1" applyBorder="1" applyAlignment="1">
      <alignment horizontal="center" vertical="center"/>
      <protection/>
    </xf>
    <xf numFmtId="0" fontId="36" fillId="0" borderId="57" xfId="56" applyFont="1" applyBorder="1" applyAlignment="1">
      <alignment horizontal="center" vertical="center"/>
      <protection/>
    </xf>
    <xf numFmtId="49" fontId="4" fillId="0" borderId="51" xfId="56" applyNumberFormat="1" applyFont="1" applyFill="1" applyBorder="1" applyAlignment="1">
      <alignment horizontal="left" vertical="center" wrapText="1"/>
      <protection/>
    </xf>
    <xf numFmtId="49" fontId="4" fillId="0" borderId="47" xfId="56" applyNumberFormat="1" applyFont="1" applyFill="1" applyBorder="1" applyAlignment="1">
      <alignment horizontal="left" vertical="center" wrapText="1"/>
      <protection/>
    </xf>
    <xf numFmtId="9" fontId="60" fillId="0" borderId="11" xfId="70" applyFont="1" applyBorder="1" applyAlignment="1">
      <alignment horizontal="center" vertical="center"/>
    </xf>
    <xf numFmtId="9" fontId="60" fillId="0" borderId="48" xfId="70" applyFont="1" applyBorder="1" applyAlignment="1">
      <alignment horizontal="center" vertical="center"/>
    </xf>
    <xf numFmtId="49" fontId="7" fillId="0" borderId="10" xfId="56" applyNumberFormat="1" applyFont="1" applyFill="1" applyBorder="1" applyAlignment="1">
      <alignment horizontal="left" vertical="top" wrapText="1"/>
      <protection/>
    </xf>
    <xf numFmtId="0" fontId="6" fillId="0" borderId="10" xfId="56" applyBorder="1" applyAlignment="1">
      <alignment horizontal="center"/>
      <protection/>
    </xf>
    <xf numFmtId="49" fontId="4" fillId="0" borderId="16" xfId="56" applyNumberFormat="1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6" fillId="0" borderId="11" xfId="0" applyNumberFormat="1" applyFont="1" applyFill="1" applyBorder="1" applyAlignment="1">
      <alignment horizontal="center" vertical="center" wrapText="1"/>
    </xf>
    <xf numFmtId="49" fontId="36" fillId="0" borderId="47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top" wrapText="1"/>
    </xf>
    <xf numFmtId="49" fontId="3" fillId="0" borderId="21" xfId="59" applyNumberFormat="1" applyFont="1" applyFill="1" applyBorder="1" applyAlignment="1">
      <alignment vertical="center" wrapText="1"/>
      <protection/>
    </xf>
    <xf numFmtId="49" fontId="3" fillId="0" borderId="35" xfId="59" applyNumberFormat="1" applyFont="1" applyFill="1" applyBorder="1" applyAlignment="1">
      <alignment vertical="center" wrapText="1"/>
      <protection/>
    </xf>
    <xf numFmtId="0" fontId="4" fillId="0" borderId="52" xfId="56" applyFont="1" applyBorder="1" applyAlignment="1">
      <alignment horizontal="center" vertical="center"/>
      <protection/>
    </xf>
    <xf numFmtId="0" fontId="4" fillId="0" borderId="53" xfId="56" applyFont="1" applyBorder="1" applyAlignment="1">
      <alignment horizontal="center" vertical="center"/>
      <protection/>
    </xf>
    <xf numFmtId="0" fontId="4" fillId="0" borderId="54" xfId="56" applyFont="1" applyBorder="1" applyAlignment="1">
      <alignment horizontal="center" vertical="center"/>
      <protection/>
    </xf>
    <xf numFmtId="49" fontId="3" fillId="0" borderId="23" xfId="59" applyNumberFormat="1" applyFont="1" applyFill="1" applyBorder="1" applyAlignment="1">
      <alignment vertical="center" wrapText="1"/>
      <protection/>
    </xf>
    <xf numFmtId="49" fontId="3" fillId="0" borderId="51" xfId="59" applyNumberFormat="1" applyFont="1" applyFill="1" applyBorder="1" applyAlignment="1">
      <alignment vertical="center" wrapText="1"/>
      <protection/>
    </xf>
    <xf numFmtId="49" fontId="3" fillId="0" borderId="47" xfId="59" applyNumberFormat="1" applyFont="1" applyFill="1" applyBorder="1" applyAlignment="1">
      <alignment vertical="center" wrapText="1"/>
      <protection/>
    </xf>
    <xf numFmtId="49" fontId="3" fillId="0" borderId="16" xfId="59" applyNumberFormat="1" applyFont="1" applyFill="1" applyBorder="1" applyAlignment="1">
      <alignment vertical="center" wrapText="1"/>
      <protection/>
    </xf>
    <xf numFmtId="49" fontId="4" fillId="0" borderId="29" xfId="59" applyNumberFormat="1" applyFont="1" applyFill="1" applyBorder="1" applyAlignment="1">
      <alignment vertical="center" wrapText="1"/>
      <protection/>
    </xf>
    <xf numFmtId="49" fontId="4" fillId="0" borderId="10" xfId="59" applyNumberFormat="1" applyFont="1" applyFill="1" applyBorder="1" applyAlignment="1">
      <alignment vertical="center" wrapText="1"/>
      <protection/>
    </xf>
    <xf numFmtId="49" fontId="3" fillId="0" borderId="10" xfId="59" applyNumberFormat="1" applyFont="1" applyFill="1" applyBorder="1" applyAlignment="1">
      <alignment vertical="center" wrapText="1"/>
      <protection/>
    </xf>
    <xf numFmtId="0" fontId="4" fillId="0" borderId="51" xfId="56" applyNumberFormat="1" applyFont="1" applyBorder="1" applyAlignment="1">
      <alignment vertical="center" wrapText="1"/>
      <protection/>
    </xf>
    <xf numFmtId="0" fontId="4" fillId="0" borderId="47" xfId="56" applyNumberFormat="1" applyFont="1" applyBorder="1" applyAlignment="1">
      <alignment vertical="center" wrapText="1"/>
      <protection/>
    </xf>
    <xf numFmtId="0" fontId="4" fillId="0" borderId="16" xfId="56" applyNumberFormat="1" applyFont="1" applyBorder="1" applyAlignment="1">
      <alignment vertical="center" wrapText="1"/>
      <protection/>
    </xf>
    <xf numFmtId="49" fontId="4" fillId="31" borderId="55" xfId="59" applyNumberFormat="1" applyFont="1" applyFill="1" applyBorder="1" applyAlignment="1">
      <alignment vertical="center" wrapText="1"/>
      <protection/>
    </xf>
    <xf numFmtId="49" fontId="4" fillId="31" borderId="49" xfId="59" applyNumberFormat="1" applyFont="1" applyFill="1" applyBorder="1" applyAlignment="1">
      <alignment vertical="center" wrapText="1"/>
      <protection/>
    </xf>
    <xf numFmtId="49" fontId="4" fillId="31" borderId="56" xfId="59" applyNumberFormat="1" applyFont="1" applyFill="1" applyBorder="1" applyAlignment="1">
      <alignment vertical="center" wrapText="1"/>
      <protection/>
    </xf>
    <xf numFmtId="0" fontId="4" fillId="0" borderId="29" xfId="0" applyNumberFormat="1" applyFont="1" applyFill="1" applyBorder="1" applyAlignment="1">
      <alignment horizontal="left" vertical="top" wrapText="1" indent="1"/>
    </xf>
    <xf numFmtId="0" fontId="4" fillId="0" borderId="10" xfId="0" applyNumberFormat="1" applyFont="1" applyFill="1" applyBorder="1" applyAlignment="1">
      <alignment horizontal="left" vertical="top" wrapText="1" indent="1"/>
    </xf>
    <xf numFmtId="49" fontId="4" fillId="26" borderId="36" xfId="0" applyNumberFormat="1" applyFont="1" applyFill="1" applyBorder="1" applyAlignment="1">
      <alignment horizontal="left" vertical="center" wrapText="1" indent="1"/>
    </xf>
    <xf numFmtId="49" fontId="4" fillId="26" borderId="22" xfId="0" applyNumberFormat="1" applyFont="1" applyFill="1" applyBorder="1" applyAlignment="1">
      <alignment horizontal="left" vertical="center" wrapText="1" indent="1"/>
    </xf>
    <xf numFmtId="49" fontId="4" fillId="26" borderId="29" xfId="0" applyNumberFormat="1" applyFont="1" applyFill="1" applyBorder="1" applyAlignment="1">
      <alignment horizontal="left" vertical="center" wrapText="1" indent="1"/>
    </xf>
    <xf numFmtId="49" fontId="4" fillId="26" borderId="10" xfId="0" applyNumberFormat="1" applyFont="1" applyFill="1" applyBorder="1" applyAlignment="1">
      <alignment horizontal="left" vertical="center" wrapText="1" indent="1"/>
    </xf>
    <xf numFmtId="49" fontId="7" fillId="0" borderId="0" xfId="56" applyNumberFormat="1" applyFont="1" applyFill="1" applyBorder="1" applyAlignment="1">
      <alignment horizontal="left" vertical="top" wrapText="1"/>
      <protection/>
    </xf>
    <xf numFmtId="49" fontId="4" fillId="31" borderId="58" xfId="0" applyNumberFormat="1" applyFont="1" applyFill="1" applyBorder="1" applyAlignment="1">
      <alignment horizontal="left" vertical="center" wrapText="1" indent="1"/>
    </xf>
    <xf numFmtId="49" fontId="4" fillId="31" borderId="59" xfId="0" applyNumberFormat="1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top" wrapText="1" indent="1"/>
    </xf>
    <xf numFmtId="49" fontId="4" fillId="0" borderId="16" xfId="0" applyNumberFormat="1" applyFont="1" applyFill="1" applyBorder="1" applyAlignment="1">
      <alignment horizontal="left" vertical="top" wrapText="1" indent="1"/>
    </xf>
    <xf numFmtId="49" fontId="4" fillId="0" borderId="36" xfId="0" applyNumberFormat="1" applyFont="1" applyFill="1" applyBorder="1" applyAlignment="1">
      <alignment horizontal="left" vertical="top" wrapText="1" indent="1"/>
    </xf>
    <xf numFmtId="49" fontId="4" fillId="0" borderId="22" xfId="0" applyNumberFormat="1" applyFont="1" applyFill="1" applyBorder="1" applyAlignment="1">
      <alignment horizontal="left" vertical="top" wrapText="1" inden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52" xfId="0" applyNumberFormat="1" applyFont="1" applyFill="1" applyBorder="1" applyAlignment="1">
      <alignment horizontal="center" vertical="top" wrapText="1"/>
    </xf>
    <xf numFmtId="49" fontId="5" fillId="0" borderId="53" xfId="0" applyNumberFormat="1" applyFont="1" applyFill="1" applyBorder="1" applyAlignment="1">
      <alignment horizontal="center" vertical="top" wrapText="1"/>
    </xf>
    <xf numFmtId="49" fontId="5" fillId="0" borderId="54" xfId="0" applyNumberFormat="1" applyFont="1" applyFill="1" applyBorder="1" applyAlignment="1">
      <alignment horizontal="center" vertical="top" wrapText="1"/>
    </xf>
    <xf numFmtId="0" fontId="4" fillId="0" borderId="51" xfId="0" applyNumberFormat="1" applyFont="1" applyFill="1" applyBorder="1" applyAlignment="1">
      <alignment horizontal="left" vertical="top" wrapText="1" indent="1"/>
    </xf>
    <xf numFmtId="0" fontId="4" fillId="0" borderId="47" xfId="0" applyNumberFormat="1" applyFont="1" applyFill="1" applyBorder="1" applyAlignment="1">
      <alignment horizontal="left" vertical="top" wrapText="1" indent="1"/>
    </xf>
    <xf numFmtId="0" fontId="4" fillId="0" borderId="16" xfId="0" applyNumberFormat="1" applyFont="1" applyFill="1" applyBorder="1" applyAlignment="1">
      <alignment horizontal="left" vertical="top" wrapText="1" indent="1"/>
    </xf>
    <xf numFmtId="49" fontId="5" fillId="0" borderId="55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3" fillId="0" borderId="10" xfId="57" applyFont="1" applyFill="1" applyBorder="1" applyAlignment="1">
      <alignment horizontal="left" vertical="top" wrapText="1"/>
      <protection/>
    </xf>
    <xf numFmtId="0" fontId="3" fillId="0" borderId="10" xfId="57" applyFont="1" applyFill="1" applyBorder="1" applyAlignment="1">
      <alignment vertical="top" wrapText="1"/>
      <protection/>
    </xf>
    <xf numFmtId="0" fontId="9" fillId="0" borderId="11" xfId="57" applyFont="1" applyBorder="1" applyAlignment="1">
      <alignment horizontal="left" vertical="top" wrapText="1"/>
      <protection/>
    </xf>
    <xf numFmtId="0" fontId="9" fillId="0" borderId="47" xfId="57" applyFont="1" applyBorder="1" applyAlignment="1">
      <alignment horizontal="left" vertical="top" wrapText="1"/>
      <protection/>
    </xf>
    <xf numFmtId="0" fontId="9" fillId="0" borderId="16" xfId="57" applyFont="1" applyBorder="1" applyAlignment="1">
      <alignment horizontal="left" vertical="top" wrapText="1"/>
      <protection/>
    </xf>
    <xf numFmtId="0" fontId="3" fillId="0" borderId="11" xfId="57" applyFont="1" applyFill="1" applyBorder="1" applyAlignment="1">
      <alignment horizontal="left" vertical="top" wrapText="1"/>
      <protection/>
    </xf>
    <xf numFmtId="0" fontId="3" fillId="0" borderId="16" xfId="57" applyFont="1" applyFill="1" applyBorder="1" applyAlignment="1">
      <alignment horizontal="left" vertical="top" wrapText="1"/>
      <protection/>
    </xf>
    <xf numFmtId="49" fontId="3" fillId="0" borderId="11" xfId="57" applyNumberFormat="1" applyFont="1" applyFill="1" applyBorder="1" applyAlignment="1">
      <alignment horizontal="center" vertical="center" wrapText="1"/>
      <protection/>
    </xf>
    <xf numFmtId="49" fontId="3" fillId="0" borderId="47" xfId="57" applyNumberFormat="1" applyFont="1" applyFill="1" applyBorder="1" applyAlignment="1">
      <alignment horizontal="center" vertical="center" wrapText="1"/>
      <protection/>
    </xf>
    <xf numFmtId="49" fontId="3" fillId="0" borderId="16" xfId="57" applyNumberFormat="1" applyFont="1" applyFill="1" applyBorder="1" applyAlignment="1">
      <alignment horizontal="center" vertical="center" wrapText="1"/>
      <protection/>
    </xf>
    <xf numFmtId="49" fontId="3" fillId="0" borderId="15" xfId="57" applyNumberFormat="1" applyFont="1" applyFill="1" applyBorder="1" applyAlignment="1">
      <alignment horizontal="left" vertical="top" wrapText="1"/>
      <protection/>
    </xf>
    <xf numFmtId="49" fontId="3" fillId="0" borderId="45" xfId="57" applyNumberFormat="1" applyFont="1" applyFill="1" applyBorder="1" applyAlignment="1">
      <alignment horizontal="left" vertical="top" wrapText="1"/>
      <protection/>
    </xf>
    <xf numFmtId="49" fontId="3" fillId="0" borderId="46" xfId="57" applyNumberFormat="1" applyFont="1" applyFill="1" applyBorder="1" applyAlignment="1">
      <alignment horizontal="left" vertical="top" wrapText="1"/>
      <protection/>
    </xf>
    <xf numFmtId="49" fontId="3" fillId="0" borderId="13" xfId="57" applyNumberFormat="1" applyFont="1" applyFill="1" applyBorder="1" applyAlignment="1">
      <alignment horizontal="left" vertical="top" wrapText="1"/>
      <protection/>
    </xf>
    <xf numFmtId="49" fontId="3" fillId="0" borderId="12" xfId="57" applyNumberFormat="1" applyFont="1" applyFill="1" applyBorder="1" applyAlignment="1">
      <alignment horizontal="left" vertical="top" wrapText="1"/>
      <protection/>
    </xf>
    <xf numFmtId="49" fontId="3" fillId="0" borderId="17" xfId="57" applyNumberFormat="1" applyFont="1" applyFill="1" applyBorder="1" applyAlignment="1">
      <alignment horizontal="left" vertical="top" wrapText="1"/>
      <protection/>
    </xf>
    <xf numFmtId="49" fontId="3" fillId="0" borderId="23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vertical="top" wrapText="1"/>
      <protection/>
    </xf>
    <xf numFmtId="49" fontId="9" fillId="0" borderId="10" xfId="57" applyNumberFormat="1" applyFont="1" applyFill="1" applyBorder="1" applyAlignment="1">
      <alignment horizontal="left" vertical="top" wrapText="1"/>
      <protection/>
    </xf>
    <xf numFmtId="0" fontId="9" fillId="0" borderId="10" xfId="57" applyFont="1" applyFill="1" applyBorder="1" applyAlignment="1">
      <alignment horizontal="left" vertical="top" wrapText="1"/>
      <protection/>
    </xf>
    <xf numFmtId="0" fontId="61" fillId="0" borderId="10" xfId="57" applyFont="1" applyFill="1" applyBorder="1" applyAlignment="1">
      <alignment wrapText="1"/>
      <protection/>
    </xf>
    <xf numFmtId="49" fontId="16" fillId="0" borderId="10" xfId="57" applyNumberFormat="1" applyFont="1" applyFill="1" applyBorder="1" applyAlignment="1">
      <alignment horizontal="left" vertical="top" wrapText="1"/>
      <protection/>
    </xf>
    <xf numFmtId="0" fontId="16" fillId="0" borderId="10" xfId="57" applyFont="1" applyBorder="1" applyAlignment="1">
      <alignment horizontal="left" vertical="top" wrapText="1"/>
      <protection/>
    </xf>
    <xf numFmtId="0" fontId="15" fillId="0" borderId="10" xfId="57" applyFont="1" applyBorder="1" applyAlignment="1">
      <alignment horizontal="left" vertical="top" wrapText="1"/>
      <protection/>
    </xf>
    <xf numFmtId="0" fontId="15" fillId="0" borderId="10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74" fillId="0" borderId="11" xfId="57" applyFont="1" applyBorder="1" applyAlignment="1">
      <alignment vertical="top" wrapText="1"/>
      <protection/>
    </xf>
    <xf numFmtId="0" fontId="74" fillId="0" borderId="16" xfId="57" applyFont="1" applyBorder="1" applyAlignment="1">
      <alignment vertical="top" wrapText="1"/>
      <protection/>
    </xf>
    <xf numFmtId="49" fontId="15" fillId="0" borderId="11" xfId="57" applyNumberFormat="1" applyFont="1" applyFill="1" applyBorder="1" applyAlignment="1">
      <alignment horizontal="center" vertical="center" wrapText="1"/>
      <protection/>
    </xf>
    <xf numFmtId="49" fontId="15" fillId="0" borderId="47" xfId="57" applyNumberFormat="1" applyFont="1" applyFill="1" applyBorder="1" applyAlignment="1">
      <alignment horizontal="center" vertical="center" wrapText="1"/>
      <protection/>
    </xf>
    <xf numFmtId="49" fontId="15" fillId="0" borderId="16" xfId="57" applyNumberFormat="1" applyFont="1" applyFill="1" applyBorder="1" applyAlignment="1">
      <alignment horizontal="center" vertical="center" wrapText="1"/>
      <protection/>
    </xf>
    <xf numFmtId="0" fontId="15" fillId="0" borderId="23" xfId="57" applyFont="1" applyBorder="1" applyAlignment="1">
      <alignment horizontal="center" vertical="center" wrapText="1"/>
      <protection/>
    </xf>
    <xf numFmtId="0" fontId="15" fillId="0" borderId="18" xfId="57" applyFont="1" applyBorder="1" applyAlignment="1">
      <alignment horizontal="center" vertical="center" wrapText="1"/>
      <protection/>
    </xf>
    <xf numFmtId="49" fontId="15" fillId="0" borderId="15" xfId="57" applyNumberFormat="1" applyFont="1" applyFill="1" applyBorder="1" applyAlignment="1">
      <alignment horizontal="left" vertical="top" wrapText="1"/>
      <protection/>
    </xf>
    <xf numFmtId="49" fontId="15" fillId="0" borderId="45" xfId="57" applyNumberFormat="1" applyFont="1" applyFill="1" applyBorder="1" applyAlignment="1">
      <alignment horizontal="left" vertical="top" wrapText="1"/>
      <protection/>
    </xf>
    <xf numFmtId="49" fontId="15" fillId="0" borderId="46" xfId="57" applyNumberFormat="1" applyFont="1" applyFill="1" applyBorder="1" applyAlignment="1">
      <alignment horizontal="left" vertical="top" wrapText="1"/>
      <protection/>
    </xf>
    <xf numFmtId="49" fontId="15" fillId="0" borderId="13" xfId="57" applyNumberFormat="1" applyFont="1" applyFill="1" applyBorder="1" applyAlignment="1">
      <alignment horizontal="left" vertical="top" wrapText="1"/>
      <protection/>
    </xf>
    <xf numFmtId="49" fontId="15" fillId="0" borderId="12" xfId="57" applyNumberFormat="1" applyFont="1" applyFill="1" applyBorder="1" applyAlignment="1">
      <alignment horizontal="left" vertical="top" wrapText="1"/>
      <protection/>
    </xf>
    <xf numFmtId="49" fontId="15" fillId="0" borderId="17" xfId="57" applyNumberFormat="1" applyFont="1" applyFill="1" applyBorder="1" applyAlignment="1">
      <alignment horizontal="left" vertical="top" wrapText="1"/>
      <protection/>
    </xf>
    <xf numFmtId="49" fontId="15" fillId="0" borderId="23" xfId="57" applyNumberFormat="1" applyFont="1" applyFill="1" applyBorder="1" applyAlignment="1">
      <alignment horizontal="center" vertical="center" wrapText="1"/>
      <protection/>
    </xf>
    <xf numFmtId="49" fontId="15" fillId="0" borderId="18" xfId="57" applyNumberFormat="1" applyFont="1" applyFill="1" applyBorder="1" applyAlignment="1">
      <alignment horizontal="center" vertical="center" wrapText="1"/>
      <protection/>
    </xf>
    <xf numFmtId="0" fontId="16" fillId="0" borderId="11" xfId="57" applyFont="1" applyBorder="1" applyAlignment="1">
      <alignment horizontal="left" vertical="top" wrapText="1"/>
      <protection/>
    </xf>
    <xf numFmtId="0" fontId="16" fillId="0" borderId="47" xfId="57" applyFont="1" applyBorder="1" applyAlignment="1">
      <alignment horizontal="left" vertical="top" wrapText="1"/>
      <protection/>
    </xf>
    <xf numFmtId="0" fontId="16" fillId="0" borderId="16" xfId="57" applyFont="1" applyBorder="1" applyAlignment="1">
      <alignment horizontal="left" vertical="top" wrapText="1"/>
      <protection/>
    </xf>
    <xf numFmtId="0" fontId="15" fillId="0" borderId="11" xfId="57" applyFont="1" applyFill="1" applyBorder="1" applyAlignment="1">
      <alignment horizontal="left" vertical="top" wrapText="1"/>
      <protection/>
    </xf>
    <xf numFmtId="0" fontId="15" fillId="0" borderId="16" xfId="57" applyFont="1" applyFill="1" applyBorder="1" applyAlignment="1">
      <alignment horizontal="left" vertical="top" wrapText="1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2" fillId="0" borderId="23" xfId="57" applyFont="1" applyBorder="1" applyAlignment="1">
      <alignment horizontal="center" vertical="center" wrapText="1"/>
      <protection/>
    </xf>
    <xf numFmtId="0" fontId="52" fillId="0" borderId="18" xfId="57" applyFont="1" applyBorder="1" applyAlignment="1">
      <alignment horizontal="center" vertical="center" wrapText="1"/>
      <protection/>
    </xf>
    <xf numFmtId="0" fontId="52" fillId="0" borderId="10" xfId="57" applyFont="1" applyBorder="1" applyAlignment="1">
      <alignment horizontal="center" vertical="center" wrapText="1"/>
      <protection/>
    </xf>
    <xf numFmtId="49" fontId="13" fillId="0" borderId="10" xfId="57" applyNumberFormat="1" applyFont="1" applyFill="1" applyBorder="1" applyAlignment="1">
      <alignment horizontal="center" vertical="top" wrapText="1"/>
      <protection/>
    </xf>
    <xf numFmtId="0" fontId="10" fillId="0" borderId="11" xfId="57" applyFont="1" applyFill="1" applyBorder="1" applyAlignment="1">
      <alignment horizontal="center"/>
      <protection/>
    </xf>
    <xf numFmtId="0" fontId="10" fillId="0" borderId="47" xfId="57" applyFont="1" applyFill="1" applyBorder="1" applyAlignment="1">
      <alignment horizontal="center"/>
      <protection/>
    </xf>
    <xf numFmtId="0" fontId="10" fillId="0" borderId="16" xfId="57" applyFont="1" applyFill="1" applyBorder="1" applyAlignment="1">
      <alignment horizontal="center"/>
      <protection/>
    </xf>
    <xf numFmtId="49" fontId="13" fillId="0" borderId="10" xfId="57" applyNumberFormat="1" applyFont="1" applyFill="1" applyBorder="1" applyAlignment="1">
      <alignment horizontal="left" vertical="top" wrapText="1" indent="1"/>
      <protection/>
    </xf>
    <xf numFmtId="0" fontId="13" fillId="0" borderId="10" xfId="57" applyFont="1" applyBorder="1" applyAlignment="1">
      <alignment horizontal="left" vertical="top" wrapText="1" indent="1"/>
      <protection/>
    </xf>
    <xf numFmtId="0" fontId="10" fillId="0" borderId="11" xfId="57" applyFont="1" applyFill="1" applyBorder="1" applyAlignment="1">
      <alignment horizontal="left" vertical="top" wrapText="1" indent="1"/>
      <protection/>
    </xf>
    <xf numFmtId="0" fontId="10" fillId="0" borderId="47" xfId="57" applyFont="1" applyFill="1" applyBorder="1" applyAlignment="1">
      <alignment horizontal="left" vertical="top" wrapText="1" indent="1"/>
      <protection/>
    </xf>
    <xf numFmtId="0" fontId="10" fillId="0" borderId="16" xfId="57" applyFont="1" applyFill="1" applyBorder="1" applyAlignment="1">
      <alignment horizontal="left" vertical="top" wrapText="1" indent="1"/>
      <protection/>
    </xf>
    <xf numFmtId="0" fontId="13" fillId="0" borderId="11" xfId="57" applyFont="1" applyFill="1" applyBorder="1" applyAlignment="1">
      <alignment horizontal="left" vertical="top" wrapText="1" indent="1"/>
      <protection/>
    </xf>
    <xf numFmtId="0" fontId="13" fillId="0" borderId="47" xfId="57" applyFont="1" applyFill="1" applyBorder="1" applyAlignment="1">
      <alignment horizontal="left" vertical="top" wrapText="1" indent="1"/>
      <protection/>
    </xf>
    <xf numFmtId="0" fontId="13" fillId="0" borderId="16" xfId="57" applyFont="1" applyFill="1" applyBorder="1" applyAlignment="1">
      <alignment horizontal="left" vertical="top" wrapText="1" indent="1"/>
      <protection/>
    </xf>
    <xf numFmtId="49" fontId="13" fillId="0" borderId="15" xfId="57" applyNumberFormat="1" applyFont="1" applyFill="1" applyBorder="1" applyAlignment="1">
      <alignment horizontal="center" vertical="center" wrapText="1"/>
      <protection/>
    </xf>
    <xf numFmtId="49" fontId="13" fillId="0" borderId="45" xfId="57" applyNumberFormat="1" applyFont="1" applyFill="1" applyBorder="1" applyAlignment="1">
      <alignment horizontal="center" vertical="center" wrapText="1"/>
      <protection/>
    </xf>
    <xf numFmtId="49" fontId="13" fillId="0" borderId="46" xfId="57" applyNumberFormat="1" applyFont="1" applyFill="1" applyBorder="1" applyAlignment="1">
      <alignment horizontal="center" vertical="center" wrapText="1"/>
      <protection/>
    </xf>
    <xf numFmtId="0" fontId="57" fillId="0" borderId="11" xfId="57" applyFont="1" applyFill="1" applyBorder="1" applyAlignment="1">
      <alignment horizontal="center"/>
      <protection/>
    </xf>
    <xf numFmtId="0" fontId="57" fillId="0" borderId="47" xfId="57" applyFont="1" applyFill="1" applyBorder="1" applyAlignment="1">
      <alignment horizontal="center"/>
      <protection/>
    </xf>
    <xf numFmtId="0" fontId="57" fillId="0" borderId="16" xfId="57" applyFont="1" applyFill="1" applyBorder="1" applyAlignment="1">
      <alignment horizontal="center"/>
      <protection/>
    </xf>
    <xf numFmtId="49" fontId="13" fillId="0" borderId="51" xfId="57" applyNumberFormat="1" applyFont="1" applyFill="1" applyBorder="1" applyAlignment="1">
      <alignment horizontal="left" vertical="top" wrapText="1" indent="1"/>
      <protection/>
    </xf>
    <xf numFmtId="49" fontId="13" fillId="0" borderId="47" xfId="57" applyNumberFormat="1" applyFont="1" applyFill="1" applyBorder="1" applyAlignment="1">
      <alignment horizontal="left" vertical="top" wrapText="1" indent="1"/>
      <protection/>
    </xf>
    <xf numFmtId="49" fontId="13" fillId="0" borderId="16" xfId="57" applyNumberFormat="1" applyFont="1" applyFill="1" applyBorder="1" applyAlignment="1">
      <alignment horizontal="left" vertical="top" wrapText="1" indent="1"/>
      <protection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47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Percent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" xfId="69"/>
    <cellStyle name="Процентный 2" xfId="70"/>
    <cellStyle name="Процентный 2 2" xfId="71"/>
    <cellStyle name="Процентный 2 3" xfId="72"/>
    <cellStyle name="Процентный 3" xfId="73"/>
    <cellStyle name="Процентный 3 2" xfId="74"/>
    <cellStyle name="Процентный 3_Здоровье" xfId="75"/>
    <cellStyle name="Связанная ячейка 2" xfId="76"/>
    <cellStyle name="Текст предупреждения 2" xfId="77"/>
    <cellStyle name="Финансовый" xfId="78"/>
    <cellStyle name="Хороший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edge"/>
          <c:yMode val="edge"/>
          <c:x val="0.307"/>
          <c:y val="0.015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"/>
          <c:y val="0.16125"/>
          <c:w val="0.854"/>
          <c:h val="0.60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Пищеблок!$B$21:$B$23</c:f>
              <c:strCache/>
            </c:strRef>
          </c:cat>
          <c:val>
            <c:numRef>
              <c:f>Пищеблок!$C$21:$C$23</c:f>
              <c:numCache/>
            </c:numRef>
          </c:val>
        </c:ser>
        <c:axId val="64214649"/>
        <c:axId val="41060930"/>
      </c:bar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</c:scaling>
        <c:axPos val="l"/>
        <c:majorGridlines/>
        <c:delete val="0"/>
        <c:numFmt formatCode="0.0%" sourceLinked="1"/>
        <c:majorTickMark val="none"/>
        <c:minorTickMark val="none"/>
        <c:tickLblPos val="nextTo"/>
        <c:crossAx val="64214649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ru-RU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5"/>
          <c:y val="0.14375"/>
          <c:w val="0.5797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  <c:strCache>
                <c:ptCount val="1"/>
                <c:pt idx="0">
                  <c:v>меню/ассортимент продукции школьной столовой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('Общ.мнение'!$E$6,'Общ.мнение'!$G$6)</c:f>
              <c:numCache/>
            </c:numRef>
          </c:val>
        </c:ser>
        <c:ser>
          <c:idx val="1"/>
          <c:order val="1"/>
          <c:tx>
            <c:strRef>
              <c:f>'Общ.мнение'!$C$7</c:f>
              <c:strCache>
                <c:ptCount val="1"/>
                <c:pt idx="0">
                  <c:v>вкус/качество продукции, реализуемой в школьных столовых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('Общ.мнение'!$E$7,'Общ.мнение'!$G$7)</c:f>
              <c:numCache/>
            </c:numRef>
          </c:val>
        </c:ser>
        <c:ser>
          <c:idx val="3"/>
          <c:order val="2"/>
          <c:tx>
            <c:strRef>
              <c:f>'Общ.мнение'!$C$8</c:f>
              <c:strCache>
                <c:ptCount val="1"/>
                <c:pt idx="0">
                  <c:v>санитарное состояние столовой (чистота обеденного зала, оборудования для раздачи пищи, посуды и посторонний запах)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('Общ.мнение'!$E$8,'Общ.мнение'!$G$8)</c:f>
              <c:numCache/>
            </c:numRef>
          </c:val>
        </c:ser>
        <c:ser>
          <c:idx val="5"/>
          <c:order val="3"/>
          <c:tx>
            <c:strRef>
              <c:f>'Общ.мнение'!$C$9</c:f>
              <c:strCache>
                <c:ptCount val="1"/>
                <c:pt idx="0">
                  <c:v>большие очереди у линии раздачи/буфета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('Общ.мнение'!$E$9,'Общ.мнение'!$G$9)</c:f>
              <c:numCache/>
            </c:numRef>
          </c:val>
        </c:ser>
        <c:ser>
          <c:idx val="6"/>
          <c:order val="4"/>
          <c:tx>
            <c:strRef>
              <c:f>'Общ.мнение'!$C$10</c:f>
              <c:strCache>
                <c:ptCount val="1"/>
                <c:pt idx="0">
                  <c:v>отведенное для приема пищи время (короткая перемена)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('Общ.мнение'!$E$10,'Общ.мнение'!$G$10)</c:f>
              <c:numCache/>
            </c:numRef>
          </c:val>
        </c:ser>
        <c:axId val="34004051"/>
        <c:axId val="37601004"/>
      </c:bar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01004"/>
        <c:crosses val="autoZero"/>
        <c:auto val="1"/>
        <c:lblOffset val="100"/>
        <c:noMultiLvlLbl val="0"/>
      </c:catAx>
      <c:valAx>
        <c:axId val="37601004"/>
        <c:scaling>
          <c:orientation val="minMax"/>
        </c:scaling>
        <c:axPos val="l"/>
        <c:majorGridlines/>
        <c:delete val="0"/>
        <c:numFmt formatCode="0.0%" sourceLinked="1"/>
        <c:majorTickMark val="out"/>
        <c:minorTickMark val="none"/>
        <c:tickLblPos val="nextTo"/>
        <c:crossAx val="3400405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0975"/>
          <c:y val="0.13575"/>
          <c:w val="0.28175"/>
          <c:h val="0.834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ru-RU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 paperSize="9" orientation="landscape" horizontalDpi="200" verticalDpi="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975"/>
          <c:y val="0.08375"/>
          <c:w val="0.4432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  педагоги'!$B$5</c:f>
              <c:strCache>
                <c:ptCount val="1"/>
                <c:pt idx="0">
                  <c:v>меню, предлагаемое школьникам, не соответствует утвержденному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педагоги'!$D$5</c:f>
              <c:numCache/>
            </c:numRef>
          </c:val>
        </c:ser>
        <c:ser>
          <c:idx val="1"/>
          <c:order val="1"/>
          <c:tx>
            <c:strRef>
              <c:f>'Общ.мнение  педагоги'!$B$6</c:f>
              <c:strCache>
                <c:ptCount val="1"/>
                <c:pt idx="0">
                  <c:v>дети вынуждены есть горячие блюда остывшими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педагоги'!$D$6</c:f>
              <c:numCache/>
            </c:numRef>
          </c:val>
        </c:ser>
        <c:ser>
          <c:idx val="2"/>
          <c:order val="2"/>
          <c:tx>
            <c:strRef>
              <c:f>'Общ.мнение  педагоги'!$B$7</c:f>
              <c:strCache>
                <c:ptCount val="1"/>
                <c:pt idx="0">
                  <c:v>порции часто меньше, чем указано в меню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педагоги'!$D$7</c:f>
              <c:numCache/>
            </c:numRef>
          </c:val>
        </c:ser>
        <c:ser>
          <c:idx val="4"/>
          <c:order val="3"/>
          <c:tx>
            <c:strRef>
              <c:f>'Общ.мнение  педагоги'!$B$8</c:f>
              <c:strCache>
                <c:ptCount val="1"/>
                <c:pt idx="0">
                  <c:v>в школьной столовой осуществляется торговля продуктами, не рекомендованными для питания обучающихся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педагоги'!$D$8</c:f>
              <c:numCache/>
            </c:numRef>
          </c:val>
        </c:ser>
        <c:ser>
          <c:idx val="5"/>
          <c:order val="4"/>
          <c:tx>
            <c:strRef>
              <c:f>'Общ.мнение  педагоги'!$B$9</c:f>
              <c:strCache>
                <c:ptCount val="1"/>
                <c:pt idx="0">
                  <c:v>времени, выделенного на прием пищи не достаточно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педагоги'!$D$9</c:f>
              <c:numCache/>
            </c:numRef>
          </c:val>
        </c:ser>
        <c:ser>
          <c:idx val="6"/>
          <c:order val="5"/>
          <c:tx>
            <c:strRef>
              <c:f>'Общ.мнение  педагоги'!$B$10</c:f>
              <c:strCache>
                <c:ptCount val="1"/>
                <c:pt idx="0">
                  <c:v>у большинства детей на тарелках остается несъеденными до 50% порции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педагоги'!$D$10</c:f>
              <c:numCache/>
            </c:numRef>
          </c:val>
        </c:ser>
        <c:ser>
          <c:idx val="7"/>
          <c:order val="6"/>
          <c:tx>
            <c:strRef>
              <c:f>'Общ.мнение  педагоги'!$B$11</c:f>
              <c:strCache>
                <c:ptCount val="1"/>
                <c:pt idx="0">
                  <c:v>у большинства детей на тарелках остается несъеденными более 50% порции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педагоги'!$D$11</c:f>
              <c:numCache/>
            </c:numRef>
          </c:val>
        </c:ser>
        <c:ser>
          <c:idx val="8"/>
          <c:order val="7"/>
          <c:tx>
            <c:strRef>
              <c:f>'Общ.мнение  педагоги'!$B$12</c:f>
              <c:strCache>
                <c:ptCount val="1"/>
                <c:pt idx="0">
                  <c:v>посуда в школьной столовой нуждается в замене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педагоги'!$D$12</c:f>
              <c:numCache/>
            </c:numRef>
          </c:val>
        </c:ser>
        <c:ser>
          <c:idx val="9"/>
          <c:order val="8"/>
          <c:tx>
            <c:strRef>
              <c:f>'Общ.мнение  педагоги'!$B$13</c:f>
              <c:strCache>
                <c:ptCount val="1"/>
                <c:pt idx="0">
                  <c:v>посуда грязная, со следами жира или моющих средств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педагоги'!$D$13</c:f>
              <c:numCache/>
            </c:numRef>
          </c:val>
        </c:ser>
        <c:ser>
          <c:idx val="12"/>
          <c:order val="9"/>
          <c:tx>
            <c:strRef>
              <c:f>'Общ.мнение  педагоги'!$B$14</c:f>
              <c:strCache>
                <c:ptCount val="1"/>
                <c:pt idx="0">
                  <c:v>на пищеблоке находятся посторонние люди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педагоги'!$D$14</c:f>
              <c:numCache/>
            </c:numRef>
          </c:val>
        </c:ser>
        <c:axId val="2864717"/>
        <c:axId val="25782454"/>
      </c:barChart>
      <c:catAx>
        <c:axId val="2864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5782454"/>
        <c:crosses val="autoZero"/>
        <c:auto val="1"/>
        <c:lblOffset val="100"/>
        <c:noMultiLvlLbl val="0"/>
      </c:catAx>
      <c:valAx>
        <c:axId val="25782454"/>
        <c:scaling>
          <c:orientation val="minMax"/>
        </c:scaling>
        <c:axPos val="l"/>
        <c:majorGridlines/>
        <c:delete val="0"/>
        <c:numFmt formatCode="0.0%" sourceLinked="0"/>
        <c:majorTickMark val="none"/>
        <c:minorTickMark val="none"/>
        <c:tickLblPos val="nextTo"/>
        <c:crossAx val="286471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542"/>
          <c:y val="0.08475"/>
          <c:w val="0.4365"/>
          <c:h val="0.879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ru-RU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85725</xdr:rowOff>
    </xdr:from>
    <xdr:to>
      <xdr:col>5</xdr:col>
      <xdr:colOff>238125</xdr:colOff>
      <xdr:row>39</xdr:row>
      <xdr:rowOff>66675</xdr:rowOff>
    </xdr:to>
    <xdr:graphicFrame macro="">
      <xdr:nvGraphicFramePr>
        <xdr:cNvPr id="80925" name="Диаграмма 2"/>
        <xdr:cNvGraphicFramePr/>
      </xdr:nvGraphicFramePr>
      <xdr:xfrm>
        <a:off x="104775" y="4924425"/>
        <a:ext cx="54959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0.0205</cdr:x>
      <cdr:y>0.0195</cdr:y>
    </cdr:from>
    <cdr:to>
      <cdr:x>0.9825</cdr:x>
      <cdr:y>0.1085</cdr:y>
    </cdr:to>
    <cdr:sp macro="" textlink="">
      <cdr:nvSpPr>
        <cdr:cNvPr id="3" name="TextBox 2"/>
        <cdr:cNvSpPr txBox="1"/>
      </cdr:nvSpPr>
      <cdr:spPr>
        <a:xfrm>
          <a:off x="114300" y="95250"/>
          <a:ext cx="5791200" cy="457200"/>
        </a:xfrm>
        <a:prstGeom prst="rect">
          <a:avLst/>
        </a:prstGeom>
        <a:ln>
          <a:noFill/>
        </a:ln>
      </cdr:spPr>
      <cdr:txBody>
        <a:bodyPr wrap="square" rtlCol="0"/>
        <a:lstStyle/>
        <a:p>
          <a:pPr algn="ctr"/>
          <a:r>
            <a:rPr lang="ru-RU" sz="1400" b="1">
              <a:latin typeface="Times New Roman" pitchFamily="18" charset="0"/>
              <a:cs typeface="Times New Roman" pitchFamily="18" charset="0"/>
            </a:rPr>
            <a:t>Оценка школьного</a:t>
          </a:r>
          <a:r>
            <a:rPr lang="ru-RU" sz="1400" b="1" baseline="0">
              <a:latin typeface="Times New Roman" pitchFamily="18" charset="0"/>
              <a:cs typeface="Times New Roman" pitchFamily="18" charset="0"/>
            </a:rPr>
            <a:t/>
          </a:r>
          <a:r>
            <a:rPr lang="ru-RU" sz="1400" b="1">
              <a:latin typeface="Times New Roman" pitchFamily="18" charset="0"/>
              <a:cs typeface="Times New Roman" pitchFamily="18" charset="0"/>
            </a:rPr>
            <a:t>питания школьниками и родителями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76200</xdr:rowOff>
    </xdr:from>
    <xdr:to>
      <xdr:col>6</xdr:col>
      <xdr:colOff>561975</xdr:colOff>
      <xdr:row>38</xdr:row>
      <xdr:rowOff>85725</xdr:rowOff>
    </xdr:to>
    <xdr:graphicFrame macro="">
      <xdr:nvGraphicFramePr>
        <xdr:cNvPr id="82972" name="Диаграмма 1"/>
        <xdr:cNvGraphicFramePr/>
      </xdr:nvGraphicFramePr>
      <xdr:xfrm>
        <a:off x="95250" y="3124200"/>
        <a:ext cx="60198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19050</xdr:rowOff>
    </xdr:from>
    <xdr:to>
      <xdr:col>3</xdr:col>
      <xdr:colOff>419100</xdr:colOff>
      <xdr:row>61</xdr:row>
      <xdr:rowOff>19050</xdr:rowOff>
    </xdr:to>
    <xdr:graphicFrame macro="">
      <xdr:nvGraphicFramePr>
        <xdr:cNvPr id="83996" name="Диаграмма 1"/>
        <xdr:cNvGraphicFramePr/>
      </xdr:nvGraphicFramePr>
      <xdr:xfrm>
        <a:off x="361950" y="3171825"/>
        <a:ext cx="6448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9"/>
  <sheetViews>
    <sheetView tabSelected="1" view="pageBreakPreview" zoomScale="98" zoomScaleSheetLayoutView="98" workbookViewId="0" topLeftCell="A1">
      <selection activeCell="E12" sqref="E12:G12"/>
    </sheetView>
  </sheetViews>
  <sheetFormatPr defaultColWidth="9.140625" defaultRowHeight="15"/>
  <cols>
    <col min="1" max="1" width="31.57421875" style="108" customWidth="1"/>
    <col min="2" max="2" width="18.00390625" style="108" customWidth="1"/>
    <col min="3" max="3" width="15.7109375" style="108" customWidth="1"/>
    <col min="4" max="4" width="16.00390625" style="108" customWidth="1"/>
    <col min="5" max="5" width="16.421875" style="108" customWidth="1"/>
    <col min="6" max="6" width="13.8515625" style="108" customWidth="1"/>
    <col min="7" max="7" width="15.7109375" style="108" customWidth="1"/>
    <col min="8" max="8" width="16.28125" style="108" customWidth="1"/>
    <col min="9" max="9" width="13.8515625" style="108" customWidth="1"/>
    <col min="10" max="10" width="16.140625" style="108" customWidth="1"/>
    <col min="11" max="11" width="16.28125" style="108" customWidth="1"/>
    <col min="12" max="12" width="13.8515625" style="108" customWidth="1"/>
    <col min="13" max="13" width="16.421875" style="108" customWidth="1"/>
    <col min="14" max="16384" width="9.140625" style="108" customWidth="1"/>
  </cols>
  <sheetData>
    <row r="1" spans="1:9" ht="75" customHeight="1">
      <c r="A1" s="347" t="s">
        <v>262</v>
      </c>
      <c r="B1" s="347"/>
      <c r="C1" s="347"/>
      <c r="D1" s="347"/>
      <c r="E1" s="107"/>
      <c r="F1" s="107"/>
      <c r="G1" s="107"/>
      <c r="H1" s="107"/>
      <c r="I1" s="107"/>
    </row>
    <row r="2" spans="1:13" ht="39" customHeight="1">
      <c r="A2" s="348" t="s">
        <v>150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</row>
    <row r="3" spans="1:13" ht="15.75">
      <c r="A3" s="118" t="s">
        <v>134</v>
      </c>
      <c r="B3" s="349" t="s">
        <v>151</v>
      </c>
      <c r="C3" s="349"/>
      <c r="D3" s="349"/>
      <c r="E3" s="349" t="s">
        <v>152</v>
      </c>
      <c r="F3" s="349"/>
      <c r="G3" s="349"/>
      <c r="H3" s="349" t="s">
        <v>153</v>
      </c>
      <c r="I3" s="349"/>
      <c r="J3" s="349"/>
      <c r="K3" s="350" t="s">
        <v>68</v>
      </c>
      <c r="L3" s="351"/>
      <c r="M3" s="352"/>
    </row>
    <row r="4" spans="1:13" ht="16.5" thickBot="1">
      <c r="A4" s="197" t="s">
        <v>154</v>
      </c>
      <c r="B4" s="337"/>
      <c r="C4" s="338"/>
      <c r="D4" s="339"/>
      <c r="E4" s="337"/>
      <c r="F4" s="338"/>
      <c r="G4" s="339"/>
      <c r="H4" s="337"/>
      <c r="I4" s="338"/>
      <c r="J4" s="339"/>
      <c r="K4" s="340">
        <f>SUM(B4:J4)</f>
        <v>0</v>
      </c>
      <c r="L4" s="341"/>
      <c r="M4" s="342"/>
    </row>
    <row r="5" spans="1:13" ht="94.5" customHeight="1">
      <c r="A5" s="198" t="s">
        <v>155</v>
      </c>
      <c r="B5" s="199" t="s">
        <v>156</v>
      </c>
      <c r="C5" s="200" t="s">
        <v>157</v>
      </c>
      <c r="D5" s="200" t="s">
        <v>158</v>
      </c>
      <c r="E5" s="199" t="s">
        <v>156</v>
      </c>
      <c r="F5" s="200" t="s">
        <v>157</v>
      </c>
      <c r="G5" s="201" t="s">
        <v>158</v>
      </c>
      <c r="H5" s="199" t="s">
        <v>156</v>
      </c>
      <c r="I5" s="200" t="s">
        <v>157</v>
      </c>
      <c r="J5" s="201" t="s">
        <v>158</v>
      </c>
      <c r="K5" s="199" t="s">
        <v>156</v>
      </c>
      <c r="L5" s="199" t="s">
        <v>157</v>
      </c>
      <c r="M5" s="202" t="s">
        <v>158</v>
      </c>
    </row>
    <row r="6" spans="1:13" ht="21" customHeight="1">
      <c r="A6" s="203" t="s">
        <v>159</v>
      </c>
      <c r="B6" s="118"/>
      <c r="C6" s="184"/>
      <c r="D6" s="120"/>
      <c r="E6" s="118"/>
      <c r="F6" s="184"/>
      <c r="G6" s="120"/>
      <c r="H6" s="118"/>
      <c r="I6" s="184"/>
      <c r="J6" s="120"/>
      <c r="K6" s="118"/>
      <c r="L6" s="184"/>
      <c r="M6" s="204"/>
    </row>
    <row r="7" spans="1:13" ht="15.75">
      <c r="A7" s="205" t="s">
        <v>160</v>
      </c>
      <c r="B7" s="313"/>
      <c r="C7" s="313"/>
      <c r="D7" s="121"/>
      <c r="E7" s="313"/>
      <c r="F7" s="313"/>
      <c r="G7" s="121"/>
      <c r="H7" s="313"/>
      <c r="I7" s="313"/>
      <c r="J7" s="121"/>
      <c r="K7" s="291">
        <f aca="true" t="shared" si="0" ref="K7:L10">SUM(B7,E7,H7)</f>
        <v>0</v>
      </c>
      <c r="L7" s="291">
        <f t="shared" si="0"/>
        <v>0</v>
      </c>
      <c r="M7" s="206"/>
    </row>
    <row r="8" spans="1:13" ht="15.75">
      <c r="A8" s="205" t="s">
        <v>161</v>
      </c>
      <c r="B8" s="313"/>
      <c r="C8" s="313"/>
      <c r="D8" s="121"/>
      <c r="E8" s="313"/>
      <c r="F8" s="313"/>
      <c r="G8" s="121"/>
      <c r="H8" s="313"/>
      <c r="I8" s="313"/>
      <c r="J8" s="121"/>
      <c r="K8" s="291">
        <f t="shared" si="0"/>
        <v>0</v>
      </c>
      <c r="L8" s="291">
        <f t="shared" si="0"/>
        <v>0</v>
      </c>
      <c r="M8" s="206"/>
    </row>
    <row r="9" spans="1:109" s="110" customFormat="1" ht="15.75">
      <c r="A9" s="207" t="s">
        <v>162</v>
      </c>
      <c r="B9" s="291">
        <f>SUM(B7:B8)</f>
        <v>0</v>
      </c>
      <c r="C9" s="291">
        <f>SUM(C7:C8)</f>
        <v>0</v>
      </c>
      <c r="D9" s="292">
        <f>IF(B11=0,0,C9/B11)</f>
        <v>0</v>
      </c>
      <c r="E9" s="291">
        <f>SUM(E7:E8)</f>
        <v>0</v>
      </c>
      <c r="F9" s="291">
        <f>SUM(F7:F8)</f>
        <v>0</v>
      </c>
      <c r="G9" s="292">
        <f>IF(E11=0,0,F9/E11)</f>
        <v>0</v>
      </c>
      <c r="H9" s="291">
        <f>SUM(H7:H8)</f>
        <v>0</v>
      </c>
      <c r="I9" s="291">
        <f>SUM(I7:I8)</f>
        <v>0</v>
      </c>
      <c r="J9" s="292">
        <f>IF(H11=0,0,I9/H11)</f>
        <v>0</v>
      </c>
      <c r="K9" s="291">
        <f t="shared" si="0"/>
        <v>0</v>
      </c>
      <c r="L9" s="291">
        <f t="shared" si="0"/>
        <v>0</v>
      </c>
      <c r="M9" s="296">
        <f>IF(K11=0,0,L9/K11)</f>
        <v>0</v>
      </c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</row>
    <row r="10" spans="1:13" ht="47.25">
      <c r="A10" s="205" t="s">
        <v>263</v>
      </c>
      <c r="B10" s="313"/>
      <c r="C10" s="313"/>
      <c r="D10" s="292">
        <f>IF(B11=0,0,C10/B11)</f>
        <v>0</v>
      </c>
      <c r="E10" s="313"/>
      <c r="F10" s="313"/>
      <c r="G10" s="292">
        <f>IF(E11=0,0,F10/E11)</f>
        <v>0</v>
      </c>
      <c r="H10" s="313"/>
      <c r="I10" s="313"/>
      <c r="J10" s="292">
        <f>IF(H11=0,0,I10/H11)</f>
        <v>0</v>
      </c>
      <c r="K10" s="291">
        <f t="shared" si="0"/>
        <v>0</v>
      </c>
      <c r="L10" s="291">
        <f t="shared" si="0"/>
        <v>0</v>
      </c>
      <c r="M10" s="296">
        <f>IF(K11=0,0,L10/K11)</f>
        <v>0</v>
      </c>
    </row>
    <row r="11" spans="1:13" ht="31.5">
      <c r="A11" s="208" t="s">
        <v>163</v>
      </c>
      <c r="B11" s="293">
        <f>B9+B10</f>
        <v>0</v>
      </c>
      <c r="C11" s="293">
        <f>C9+C10</f>
        <v>0</v>
      </c>
      <c r="D11" s="294">
        <f>IF(B11=0,0,C11/B11)</f>
        <v>0</v>
      </c>
      <c r="E11" s="293">
        <f>E9+E10</f>
        <v>0</v>
      </c>
      <c r="F11" s="293">
        <f>F9+F10</f>
        <v>0</v>
      </c>
      <c r="G11" s="294">
        <f>IF(E11=0,0,F11/E11)</f>
        <v>0</v>
      </c>
      <c r="H11" s="293">
        <f>H9+H10</f>
        <v>0</v>
      </c>
      <c r="I11" s="293">
        <f>I9+I10</f>
        <v>0</v>
      </c>
      <c r="J11" s="294">
        <f>IF(H11=0,0,I11/H11)</f>
        <v>0</v>
      </c>
      <c r="K11" s="293">
        <f>K9+K10</f>
        <v>0</v>
      </c>
      <c r="L11" s="293">
        <f>L9+L10</f>
        <v>0</v>
      </c>
      <c r="M11" s="295">
        <f>IF(K11=0,0,L11/K11)</f>
        <v>0</v>
      </c>
    </row>
    <row r="12" spans="1:13" ht="47.25">
      <c r="A12" s="208" t="s">
        <v>164</v>
      </c>
      <c r="B12" s="343">
        <f>IF(B4=0,0,C11/B4)</f>
        <v>0</v>
      </c>
      <c r="C12" s="344"/>
      <c r="D12" s="345"/>
      <c r="E12" s="343">
        <f>IF(E4=0,0,F11/E4)</f>
        <v>0</v>
      </c>
      <c r="F12" s="344"/>
      <c r="G12" s="345"/>
      <c r="H12" s="343">
        <f>IF(H4=0,0,I11/H4)</f>
        <v>0</v>
      </c>
      <c r="I12" s="344"/>
      <c r="J12" s="345"/>
      <c r="K12" s="343">
        <f>IF(K4=0,0,L11/K4)</f>
        <v>0</v>
      </c>
      <c r="L12" s="344"/>
      <c r="M12" s="346"/>
    </row>
    <row r="13" spans="1:13" ht="15.75">
      <c r="A13" s="321" t="s">
        <v>165</v>
      </c>
      <c r="B13" s="322"/>
      <c r="C13" s="322"/>
      <c r="D13" s="323"/>
      <c r="E13" s="322"/>
      <c r="F13" s="322"/>
      <c r="G13" s="323"/>
      <c r="H13" s="322"/>
      <c r="I13" s="322"/>
      <c r="J13" s="323"/>
      <c r="K13" s="324">
        <f aca="true" t="shared" si="1" ref="K13:L15">SUM(B13,E13,H13)</f>
        <v>0</v>
      </c>
      <c r="L13" s="324">
        <f t="shared" si="1"/>
        <v>0</v>
      </c>
      <c r="M13" s="325">
        <f>IF(K11=0,0,L13/K11)</f>
        <v>0</v>
      </c>
    </row>
    <row r="14" spans="1:13" ht="15.75">
      <c r="A14" s="119" t="s">
        <v>166</v>
      </c>
      <c r="B14" s="313"/>
      <c r="C14" s="313"/>
      <c r="D14" s="121"/>
      <c r="E14" s="313"/>
      <c r="F14" s="313"/>
      <c r="G14" s="121"/>
      <c r="H14" s="313"/>
      <c r="I14" s="313"/>
      <c r="J14" s="121"/>
      <c r="K14" s="291">
        <f t="shared" si="1"/>
        <v>0</v>
      </c>
      <c r="L14" s="291">
        <f t="shared" si="1"/>
        <v>0</v>
      </c>
      <c r="M14" s="297">
        <f>IF(K11=0,0,L14/K11)</f>
        <v>0</v>
      </c>
    </row>
    <row r="15" spans="1:13" ht="32.25" thickBot="1">
      <c r="A15" s="119" t="s">
        <v>167</v>
      </c>
      <c r="B15" s="314"/>
      <c r="C15" s="314"/>
      <c r="D15" s="121"/>
      <c r="E15" s="314"/>
      <c r="F15" s="314"/>
      <c r="G15" s="121"/>
      <c r="H15" s="314"/>
      <c r="I15" s="314"/>
      <c r="J15" s="121"/>
      <c r="K15" s="291">
        <f t="shared" si="1"/>
        <v>0</v>
      </c>
      <c r="L15" s="291">
        <f t="shared" si="1"/>
        <v>0</v>
      </c>
      <c r="M15" s="297">
        <f>IF(K11=0,0,L15/K11)</f>
        <v>0</v>
      </c>
    </row>
    <row r="16" spans="1:13" s="109" customFormat="1" ht="15.75">
      <c r="A16" s="111"/>
      <c r="B16" s="112"/>
      <c r="C16" s="112"/>
      <c r="D16" s="113"/>
      <c r="E16" s="112"/>
      <c r="F16" s="112"/>
      <c r="G16" s="113"/>
      <c r="H16" s="112"/>
      <c r="I16" s="112"/>
      <c r="J16" s="113"/>
      <c r="K16" s="112"/>
      <c r="L16" s="112"/>
      <c r="M16" s="114"/>
    </row>
    <row r="17" spans="1:13" s="109" customFormat="1" ht="15.75">
      <c r="A17" s="122"/>
      <c r="B17" s="115" t="s">
        <v>168</v>
      </c>
      <c r="C17" s="112"/>
      <c r="D17" s="113"/>
      <c r="E17" s="112"/>
      <c r="F17" s="112"/>
      <c r="G17" s="113"/>
      <c r="H17" s="112"/>
      <c r="I17" s="112"/>
      <c r="J17" s="113"/>
      <c r="K17" s="112"/>
      <c r="L17" s="112"/>
      <c r="M17" s="114"/>
    </row>
    <row r="18" spans="1:2" ht="15.75">
      <c r="A18" s="123"/>
      <c r="B18" s="116" t="s">
        <v>169</v>
      </c>
    </row>
    <row r="19" spans="1:3" ht="15.75">
      <c r="A19" s="298"/>
      <c r="B19" s="116" t="s">
        <v>170</v>
      </c>
      <c r="C19" s="117"/>
    </row>
  </sheetData>
  <protectedRanges>
    <protectedRange sqref="B7:C8 E7:F8 H7:I8 B10:C10 E10:F10 H10:I10 B4:J4 A1 E13:F15 B13:C15 H13:I15" name="Диапазон3" securityDescriptor="O:WDG:WDD:(A;;CC;;;WD)"/>
  </protectedRanges>
  <mergeCells count="14">
    <mergeCell ref="A1:D1"/>
    <mergeCell ref="A2:M2"/>
    <mergeCell ref="B3:D3"/>
    <mergeCell ref="E3:G3"/>
    <mergeCell ref="H3:J3"/>
    <mergeCell ref="K3:M3"/>
    <mergeCell ref="B4:D4"/>
    <mergeCell ref="E4:G4"/>
    <mergeCell ref="H4:J4"/>
    <mergeCell ref="K4:M4"/>
    <mergeCell ref="B12:D12"/>
    <mergeCell ref="E12:G12"/>
    <mergeCell ref="H12:J12"/>
    <mergeCell ref="K12:M12"/>
  </mergeCells>
  <printOptions/>
  <pageMargins left="0.7" right="0.7" top="0.75" bottom="0.75" header="0.3" footer="0.3"/>
  <pageSetup horizontalDpi="600" verticalDpi="600" orientation="landscape" paperSize="9" scale="5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view="pageBreakPreview" zoomScale="115" zoomScaleSheetLayoutView="115" workbookViewId="0" topLeftCell="A1">
      <selection activeCell="A5" sqref="A5:B5"/>
    </sheetView>
  </sheetViews>
  <sheetFormatPr defaultColWidth="9.140625" defaultRowHeight="15"/>
  <cols>
    <col min="1" max="1" width="7.8515625" style="6" customWidth="1"/>
    <col min="2" max="2" width="69.00390625" style="6" customWidth="1"/>
    <col min="3" max="3" width="13.57421875" style="6" customWidth="1"/>
    <col min="4" max="4" width="20.00390625" style="6" customWidth="1"/>
    <col min="5" max="16384" width="9.140625" style="6" customWidth="1"/>
  </cols>
  <sheetData>
    <row r="1" spans="1:3" ht="15.75" customHeight="1" thickBot="1">
      <c r="A1" s="441" t="s">
        <v>61</v>
      </c>
      <c r="B1" s="441"/>
      <c r="C1" s="213"/>
    </row>
    <row r="2" spans="1:4" ht="43.5" customHeight="1">
      <c r="A2" s="130"/>
      <c r="B2" s="131" t="s">
        <v>134</v>
      </c>
      <c r="C2" s="236" t="s">
        <v>233</v>
      </c>
      <c r="D2" s="237" t="s">
        <v>179</v>
      </c>
    </row>
    <row r="3" spans="1:4" ht="43.5" customHeight="1" hidden="1">
      <c r="A3" s="437" t="s">
        <v>241</v>
      </c>
      <c r="B3" s="438"/>
      <c r="C3" s="238">
        <f>Пищеблок!C3</f>
        <v>0</v>
      </c>
      <c r="D3" s="239"/>
    </row>
    <row r="4" spans="1:4" ht="43.5" customHeight="1" hidden="1">
      <c r="A4" s="439" t="s">
        <v>244</v>
      </c>
      <c r="B4" s="440"/>
      <c r="C4" s="240" t="e">
        <f>#REF!</f>
        <v>#REF!</v>
      </c>
      <c r="D4" s="241"/>
    </row>
    <row r="5" spans="1:4" ht="57" customHeight="1">
      <c r="A5" s="435" t="s">
        <v>242</v>
      </c>
      <c r="B5" s="436"/>
      <c r="C5" s="242"/>
      <c r="D5" s="284" t="e">
        <f>C5/$C$4</f>
        <v>#REF!</v>
      </c>
    </row>
    <row r="6" spans="1:6" ht="40.5" customHeight="1">
      <c r="A6" s="435" t="s">
        <v>251</v>
      </c>
      <c r="B6" s="436"/>
      <c r="C6" s="242"/>
      <c r="D6" s="284" t="e">
        <f>C6/$C$4</f>
        <v>#REF!</v>
      </c>
      <c r="F6" s="211"/>
    </row>
    <row r="7" spans="1:4" ht="33.75" customHeight="1">
      <c r="A7" s="435" t="s">
        <v>243</v>
      </c>
      <c r="B7" s="436"/>
      <c r="C7" s="242"/>
      <c r="D7" s="284" t="e">
        <f>C7/$C$3</f>
        <v>#DIV/0!</v>
      </c>
    </row>
    <row r="8" spans="1:2" ht="15" hidden="1">
      <c r="A8" s="91" t="s">
        <v>136</v>
      </c>
      <c r="B8" s="92" t="s">
        <v>137</v>
      </c>
    </row>
    <row r="9" spans="1:3" ht="15" hidden="1">
      <c r="A9" s="126" t="s">
        <v>178</v>
      </c>
      <c r="B9" s="100" t="s">
        <v>226</v>
      </c>
      <c r="C9" s="211"/>
    </row>
    <row r="10" spans="1:2" ht="15">
      <c r="A10" s="101"/>
      <c r="B10" s="100" t="s">
        <v>138</v>
      </c>
    </row>
  </sheetData>
  <protectedRanges>
    <protectedRange sqref="C5:C7" name="Диапазон1" securityDescriptor="O:WDG:WDD:(A;;CC;;;WD)"/>
  </protectedRanges>
  <mergeCells count="6">
    <mergeCell ref="A7:B7"/>
    <mergeCell ref="A3:B3"/>
    <mergeCell ref="A4:B4"/>
    <mergeCell ref="A1:B1"/>
    <mergeCell ref="A5:B5"/>
    <mergeCell ref="A6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view="pageBreakPreview" zoomScale="115" zoomScaleSheetLayoutView="115" workbookViewId="0" topLeftCell="A1">
      <selection activeCell="E22" sqref="E22"/>
    </sheetView>
  </sheetViews>
  <sheetFormatPr defaultColWidth="9.140625" defaultRowHeight="15"/>
  <cols>
    <col min="1" max="1" width="6.140625" style="0" customWidth="1"/>
    <col min="2" max="2" width="58.8515625" style="0" customWidth="1"/>
    <col min="4" max="4" width="21.421875" style="0" customWidth="1"/>
  </cols>
  <sheetData>
    <row r="1" spans="1:2" ht="24" customHeight="1" thickBot="1">
      <c r="A1" s="243" t="s">
        <v>16</v>
      </c>
      <c r="B1" s="192"/>
    </row>
    <row r="2" spans="1:4" ht="24" customHeight="1" thickBot="1">
      <c r="A2" s="444" t="s">
        <v>134</v>
      </c>
      <c r="B2" s="445"/>
      <c r="C2" s="195" t="s">
        <v>149</v>
      </c>
      <c r="D2" s="196" t="s">
        <v>132</v>
      </c>
    </row>
    <row r="3" spans="1:4" ht="39" customHeight="1">
      <c r="A3" s="446" t="s">
        <v>261</v>
      </c>
      <c r="B3" s="447"/>
      <c r="C3" s="90"/>
      <c r="D3" s="285" t="e">
        <f>C3*100/$C$4</f>
        <v>#DIV/0!</v>
      </c>
    </row>
    <row r="4" spans="1:4" ht="29.45" customHeight="1" hidden="1" thickBot="1">
      <c r="A4" s="442" t="s">
        <v>135</v>
      </c>
      <c r="B4" s="443"/>
      <c r="C4" s="193">
        <f>Пищеблок!C3</f>
        <v>0</v>
      </c>
      <c r="D4" s="194"/>
    </row>
    <row r="6" spans="1:2" ht="15" hidden="1">
      <c r="A6" s="91" t="s">
        <v>136</v>
      </c>
      <c r="B6" s="92" t="s">
        <v>137</v>
      </c>
    </row>
    <row r="7" spans="1:2" ht="15">
      <c r="A7" s="1"/>
      <c r="B7" s="92" t="s">
        <v>138</v>
      </c>
    </row>
  </sheetData>
  <sheetProtection password="CA6C" sheet="1"/>
  <protectedRanges>
    <protectedRange sqref="C3" name="Диапазон1" securityDescriptor="O:WDG:WDD:(A;;CC;;;WD)"/>
  </protectedRanges>
  <mergeCells count="3">
    <mergeCell ref="A4:B4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"/>
  <sheetViews>
    <sheetView view="pageBreakPreview" zoomScale="115" zoomScaleSheetLayoutView="115" workbookViewId="0" topLeftCell="A1">
      <selection activeCell="E4" sqref="E4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 thickBot="1">
      <c r="A1" s="450" t="s">
        <v>185</v>
      </c>
      <c r="B1" s="450"/>
      <c r="C1" s="450"/>
      <c r="D1" s="450"/>
      <c r="E1" s="450"/>
    </row>
    <row r="2" spans="1:5" ht="25.5" customHeight="1" thickBot="1">
      <c r="A2" s="451" t="s">
        <v>134</v>
      </c>
      <c r="B2" s="452"/>
      <c r="C2" s="452"/>
      <c r="D2" s="453"/>
      <c r="E2" s="134" t="s">
        <v>184</v>
      </c>
    </row>
    <row r="3" spans="1:5" ht="50.25" customHeight="1">
      <c r="A3" s="448" t="s">
        <v>245</v>
      </c>
      <c r="B3" s="449"/>
      <c r="C3" s="449"/>
      <c r="D3" s="223" t="s">
        <v>18</v>
      </c>
      <c r="E3" s="129"/>
    </row>
    <row r="4" spans="1:7" ht="57.75" customHeight="1">
      <c r="A4" s="454" t="s">
        <v>227</v>
      </c>
      <c r="B4" s="455"/>
      <c r="C4" s="456"/>
      <c r="D4" s="4" t="s">
        <v>183</v>
      </c>
      <c r="E4" s="95"/>
      <c r="G4" s="212"/>
    </row>
    <row r="6" spans="1:2" ht="15">
      <c r="A6" s="101"/>
      <c r="B6" s="100" t="s">
        <v>138</v>
      </c>
    </row>
    <row r="7" ht="15">
      <c r="C7" s="133"/>
    </row>
  </sheetData>
  <sheetProtection password="CA6C" sheet="1"/>
  <protectedRanges>
    <protectedRange sqref="E3:E4" name="Диапазон1" securityDescriptor="O:WDG:WDD:(A;;CC;;;WD)"/>
  </protectedRanges>
  <mergeCells count="4">
    <mergeCell ref="A3:C3"/>
    <mergeCell ref="A1:E1"/>
    <mergeCell ref="A2:D2"/>
    <mergeCell ref="A4:C4"/>
  </mergeCells>
  <printOptions/>
  <pageMargins left="0.7" right="0.7" top="0.75" bottom="0.75" header="0.3" footer="0.3"/>
  <pageSetup horizontalDpi="600" verticalDpi="600" orientation="portrait" paperSize="9" scale="8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view="pageLayout" workbookViewId="0" topLeftCell="A1">
      <selection activeCell="G20" sqref="G20"/>
    </sheetView>
  </sheetViews>
  <sheetFormatPr defaultColWidth="9.140625" defaultRowHeight="15"/>
  <cols>
    <col min="6" max="6" width="25.421875" style="0" customWidth="1"/>
    <col min="7" max="7" width="13.57421875" style="0" customWidth="1"/>
  </cols>
  <sheetData>
    <row r="1" spans="1:8" ht="48">
      <c r="A1" s="457" t="s">
        <v>182</v>
      </c>
      <c r="B1" s="458"/>
      <c r="C1" s="458"/>
      <c r="D1" s="458"/>
      <c r="E1" s="458"/>
      <c r="F1" s="459"/>
      <c r="G1" s="286" t="s">
        <v>323</v>
      </c>
      <c r="H1" s="287" t="s">
        <v>53</v>
      </c>
    </row>
    <row r="2" spans="1:8" ht="42.75" customHeight="1">
      <c r="A2" s="460" t="s">
        <v>257</v>
      </c>
      <c r="B2" s="461"/>
      <c r="C2" s="461"/>
      <c r="D2" s="461"/>
      <c r="E2" s="461"/>
      <c r="F2" s="462"/>
      <c r="G2" s="95"/>
      <c r="H2" s="320" t="e">
        <v>#DIV/0!</v>
      </c>
    </row>
    <row r="4" spans="1:2" ht="15">
      <c r="A4" s="101"/>
      <c r="B4" s="100" t="s">
        <v>138</v>
      </c>
    </row>
  </sheetData>
  <protectedRanges>
    <protectedRange sqref="G2" name="Диапазон1" securityDescriptor="O:WDG:WDD:(A;;CC;;;WD)"/>
  </protectedRanges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zoomScale="70" zoomScaleNormal="70" workbookViewId="0" topLeftCell="A1">
      <selection activeCell="E31" sqref="E31"/>
    </sheetView>
  </sheetViews>
  <sheetFormatPr defaultColWidth="9.140625" defaultRowHeight="15"/>
  <cols>
    <col min="1" max="1" width="3.8515625" style="19" customWidth="1"/>
    <col min="2" max="2" width="5.00390625" style="19" customWidth="1"/>
    <col min="3" max="3" width="46.57421875" style="19" customWidth="1"/>
    <col min="4" max="4" width="6.28125" style="19" customWidth="1"/>
    <col min="5" max="5" width="16.28125" style="19" customWidth="1"/>
    <col min="6" max="6" width="15.57421875" style="19" customWidth="1"/>
    <col min="7" max="7" width="7.140625" style="19" customWidth="1"/>
    <col min="8" max="8" width="6.7109375" style="19" customWidth="1"/>
    <col min="9" max="9" width="6.8515625" style="19" customWidth="1"/>
    <col min="10" max="10" width="11.57421875" style="19" customWidth="1"/>
    <col min="11" max="11" width="6.28125" style="19" customWidth="1"/>
    <col min="12" max="12" width="12.7109375" style="19" customWidth="1"/>
    <col min="13" max="13" width="11.7109375" style="19" customWidth="1"/>
    <col min="14" max="14" width="14.421875" style="19" customWidth="1"/>
    <col min="15" max="15" width="15.7109375" style="19" customWidth="1"/>
    <col min="16" max="16384" width="9.140625" style="19" customWidth="1"/>
  </cols>
  <sheetData>
    <row r="1" spans="1:2" ht="15">
      <c r="A1" s="3"/>
      <c r="B1" s="27" t="s">
        <v>17</v>
      </c>
    </row>
    <row r="3" spans="1:15" ht="24.75" customHeight="1">
      <c r="A3" s="28" t="s">
        <v>83</v>
      </c>
      <c r="B3" s="29"/>
      <c r="C3" s="29"/>
      <c r="D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 ht="51" customHeight="1">
      <c r="A4" s="473"/>
      <c r="B4" s="474"/>
      <c r="C4" s="475"/>
      <c r="D4" s="479" t="s">
        <v>77</v>
      </c>
      <c r="E4" s="481" t="s">
        <v>68</v>
      </c>
      <c r="F4" s="470" t="s">
        <v>78</v>
      </c>
      <c r="G4" s="471"/>
      <c r="H4" s="471"/>
      <c r="I4" s="471"/>
      <c r="J4" s="471"/>
      <c r="K4" s="472"/>
      <c r="L4" s="470" t="s">
        <v>106</v>
      </c>
      <c r="M4" s="471"/>
      <c r="N4" s="472"/>
      <c r="O4" s="470" t="s">
        <v>79</v>
      </c>
      <c r="P4" s="471"/>
      <c r="Q4" s="471"/>
      <c r="R4" s="471"/>
      <c r="S4" s="472"/>
      <c r="T4" s="46"/>
    </row>
    <row r="5" spans="1:21" ht="48">
      <c r="A5" s="476"/>
      <c r="B5" s="477"/>
      <c r="C5" s="478"/>
      <c r="D5" s="480"/>
      <c r="E5" s="482"/>
      <c r="F5" s="26" t="s">
        <v>80</v>
      </c>
      <c r="G5" s="26" t="s">
        <v>88</v>
      </c>
      <c r="H5" s="26" t="s">
        <v>89</v>
      </c>
      <c r="I5" s="26" t="s">
        <v>90</v>
      </c>
      <c r="J5" s="26" t="s">
        <v>91</v>
      </c>
      <c r="K5" s="26" t="s">
        <v>92</v>
      </c>
      <c r="L5" s="26" t="s">
        <v>125</v>
      </c>
      <c r="M5" s="26" t="s">
        <v>107</v>
      </c>
      <c r="N5" s="26" t="s">
        <v>108</v>
      </c>
      <c r="O5" s="26" t="s">
        <v>80</v>
      </c>
      <c r="P5" s="47" t="s">
        <v>84</v>
      </c>
      <c r="Q5" s="47" t="s">
        <v>85</v>
      </c>
      <c r="R5" s="47" t="s">
        <v>86</v>
      </c>
      <c r="S5" s="47" t="s">
        <v>126</v>
      </c>
      <c r="U5" s="19" t="s">
        <v>215</v>
      </c>
    </row>
    <row r="6" spans="1:19" ht="15">
      <c r="A6" s="37"/>
      <c r="B6" s="38"/>
      <c r="C6" s="39" t="s">
        <v>109</v>
      </c>
      <c r="D6" s="40" t="s">
        <v>110</v>
      </c>
      <c r="E6" s="41">
        <v>3</v>
      </c>
      <c r="F6" s="26" t="s">
        <v>111</v>
      </c>
      <c r="G6" s="26" t="s">
        <v>112</v>
      </c>
      <c r="H6" s="26" t="s">
        <v>113</v>
      </c>
      <c r="I6" s="26" t="s">
        <v>114</v>
      </c>
      <c r="J6" s="26" t="s">
        <v>115</v>
      </c>
      <c r="K6" s="26" t="s">
        <v>116</v>
      </c>
      <c r="L6" s="26" t="s">
        <v>117</v>
      </c>
      <c r="M6" s="26" t="s">
        <v>118</v>
      </c>
      <c r="N6" s="26" t="s">
        <v>119</v>
      </c>
      <c r="O6" s="26" t="s">
        <v>120</v>
      </c>
      <c r="P6" s="26" t="s">
        <v>121</v>
      </c>
      <c r="Q6" s="26" t="s">
        <v>122</v>
      </c>
      <c r="R6" s="26" t="s">
        <v>123</v>
      </c>
      <c r="S6" s="26" t="s">
        <v>124</v>
      </c>
    </row>
    <row r="7" spans="1:19" ht="15">
      <c r="A7" s="465" t="s">
        <v>81</v>
      </c>
      <c r="B7" s="466"/>
      <c r="C7" s="467"/>
      <c r="D7" s="20" t="s">
        <v>19</v>
      </c>
      <c r="E7" s="22">
        <f>F7</f>
        <v>5500</v>
      </c>
      <c r="F7" s="24">
        <v>5500</v>
      </c>
      <c r="G7" s="24"/>
      <c r="H7" s="24"/>
      <c r="I7" s="24"/>
      <c r="J7" s="24"/>
      <c r="K7" s="24"/>
      <c r="L7" s="25"/>
      <c r="M7" s="25">
        <f>F7</f>
        <v>5500</v>
      </c>
      <c r="N7" s="25">
        <f>K7</f>
        <v>0</v>
      </c>
      <c r="O7" s="25">
        <f>F7</f>
        <v>5500</v>
      </c>
      <c r="P7" s="48" t="s">
        <v>105</v>
      </c>
      <c r="Q7" s="33"/>
      <c r="R7" s="33"/>
      <c r="S7" s="33"/>
    </row>
    <row r="8" spans="1:19" ht="18" customHeight="1">
      <c r="A8" s="51"/>
      <c r="B8" s="468" t="s">
        <v>102</v>
      </c>
      <c r="C8" s="469"/>
      <c r="D8" s="21" t="s">
        <v>20</v>
      </c>
      <c r="E8" s="31">
        <f aca="true" t="shared" si="0" ref="E8:E23">F8+O8+L8</f>
        <v>15</v>
      </c>
      <c r="F8" s="24">
        <v>10</v>
      </c>
      <c r="G8" s="24"/>
      <c r="H8" s="24"/>
      <c r="I8" s="24"/>
      <c r="J8" s="24"/>
      <c r="K8" s="24"/>
      <c r="L8" s="25"/>
      <c r="M8" s="24"/>
      <c r="N8" s="25"/>
      <c r="O8" s="25">
        <v>5</v>
      </c>
      <c r="P8" s="33"/>
      <c r="Q8" s="33"/>
      <c r="R8" s="33"/>
      <c r="S8" s="33"/>
    </row>
    <row r="9" spans="1:19" ht="33.75" customHeight="1">
      <c r="A9" s="23"/>
      <c r="B9" s="468" t="s">
        <v>103</v>
      </c>
      <c r="C9" s="469"/>
      <c r="D9" s="21" t="s">
        <v>20</v>
      </c>
      <c r="E9" s="31">
        <f t="shared" si="0"/>
        <v>14190000</v>
      </c>
      <c r="F9" s="44">
        <f>F7*F8*172</f>
        <v>9460000</v>
      </c>
      <c r="G9" s="30"/>
      <c r="H9" s="30"/>
      <c r="I9" s="30"/>
      <c r="J9" s="30"/>
      <c r="K9" s="30"/>
      <c r="L9" s="32">
        <f>M9+N9</f>
        <v>0</v>
      </c>
      <c r="M9" s="44">
        <f>M7*M8*172</f>
        <v>0</v>
      </c>
      <c r="N9" s="45">
        <f>N7*N8*172</f>
        <v>0</v>
      </c>
      <c r="O9" s="45">
        <f>O7*O8*172</f>
        <v>4730000</v>
      </c>
      <c r="P9" s="33"/>
      <c r="Q9" s="33"/>
      <c r="R9" s="33"/>
      <c r="S9" s="33"/>
    </row>
    <row r="10" spans="1:19" ht="17.25" customHeight="1">
      <c r="A10" s="484" t="s">
        <v>93</v>
      </c>
      <c r="B10" s="484"/>
      <c r="C10" s="485"/>
      <c r="D10" s="20" t="s">
        <v>19</v>
      </c>
      <c r="E10" s="31">
        <f t="shared" si="0"/>
        <v>77</v>
      </c>
      <c r="F10" s="32">
        <f>F11+F13+F15+F17+F19+F21</f>
        <v>0</v>
      </c>
      <c r="G10" s="32"/>
      <c r="H10" s="32"/>
      <c r="I10" s="32"/>
      <c r="J10" s="32"/>
      <c r="K10" s="32"/>
      <c r="L10" s="32"/>
      <c r="M10" s="32">
        <f>M11+M13+M15+M17+M19+M21</f>
        <v>0</v>
      </c>
      <c r="N10" s="32"/>
      <c r="O10" s="32">
        <f>O11+O13+O15+O17+O19+O21</f>
        <v>77</v>
      </c>
      <c r="P10" s="33"/>
      <c r="Q10" s="33"/>
      <c r="R10" s="33"/>
      <c r="S10" s="33"/>
    </row>
    <row r="11" spans="1:19" ht="15">
      <c r="A11" s="23"/>
      <c r="B11" s="463" t="s">
        <v>94</v>
      </c>
      <c r="C11" s="464"/>
      <c r="D11" s="20" t="s">
        <v>19</v>
      </c>
      <c r="E11" s="31">
        <f t="shared" si="0"/>
        <v>10</v>
      </c>
      <c r="F11" s="30"/>
      <c r="G11" s="30"/>
      <c r="H11" s="30"/>
      <c r="I11" s="30"/>
      <c r="J11" s="30"/>
      <c r="K11" s="30"/>
      <c r="L11" s="32"/>
      <c r="M11" s="24"/>
      <c r="N11" s="32"/>
      <c r="O11" s="32">
        <v>10</v>
      </c>
      <c r="P11" s="33"/>
      <c r="Q11" s="33"/>
      <c r="R11" s="33"/>
      <c r="S11" s="33"/>
    </row>
    <row r="12" spans="1:19" ht="18" customHeight="1">
      <c r="A12" s="23"/>
      <c r="B12" s="52"/>
      <c r="C12" s="53" t="s">
        <v>102</v>
      </c>
      <c r="D12" s="21" t="s">
        <v>20</v>
      </c>
      <c r="E12" s="31">
        <f t="shared" si="0"/>
        <v>25</v>
      </c>
      <c r="F12" s="30"/>
      <c r="G12" s="30"/>
      <c r="H12" s="30"/>
      <c r="I12" s="30"/>
      <c r="J12" s="30"/>
      <c r="K12" s="30"/>
      <c r="L12" s="32"/>
      <c r="M12" s="24"/>
      <c r="N12" s="32"/>
      <c r="O12" s="32">
        <v>25</v>
      </c>
      <c r="P12" s="33"/>
      <c r="Q12" s="33"/>
      <c r="R12" s="33"/>
      <c r="S12" s="33"/>
    </row>
    <row r="13" spans="1:19" ht="15">
      <c r="A13" s="23"/>
      <c r="B13" s="463" t="s">
        <v>95</v>
      </c>
      <c r="C13" s="464"/>
      <c r="D13" s="20" t="s">
        <v>19</v>
      </c>
      <c r="E13" s="31">
        <f t="shared" si="0"/>
        <v>20</v>
      </c>
      <c r="F13" s="30"/>
      <c r="G13" s="30"/>
      <c r="H13" s="30"/>
      <c r="I13" s="30"/>
      <c r="J13" s="30"/>
      <c r="K13" s="30"/>
      <c r="L13" s="32"/>
      <c r="M13" s="24"/>
      <c r="N13" s="32"/>
      <c r="O13" s="32">
        <v>20</v>
      </c>
      <c r="P13" s="33"/>
      <c r="Q13" s="33"/>
      <c r="R13" s="33"/>
      <c r="S13" s="33"/>
    </row>
    <row r="14" spans="1:19" ht="17.25" customHeight="1">
      <c r="A14" s="23"/>
      <c r="B14" s="52"/>
      <c r="C14" s="53" t="s">
        <v>102</v>
      </c>
      <c r="D14" s="21" t="s">
        <v>20</v>
      </c>
      <c r="E14" s="31">
        <f t="shared" si="0"/>
        <v>30</v>
      </c>
      <c r="F14" s="30"/>
      <c r="G14" s="30"/>
      <c r="H14" s="30"/>
      <c r="I14" s="30"/>
      <c r="J14" s="30"/>
      <c r="K14" s="30"/>
      <c r="L14" s="32"/>
      <c r="M14" s="24"/>
      <c r="N14" s="32"/>
      <c r="O14" s="32">
        <v>30</v>
      </c>
      <c r="P14" s="33"/>
      <c r="Q14" s="33"/>
      <c r="R14" s="33"/>
      <c r="S14" s="33"/>
    </row>
    <row r="15" spans="1:19" ht="15">
      <c r="A15" s="23"/>
      <c r="B15" s="463" t="s">
        <v>96</v>
      </c>
      <c r="C15" s="464"/>
      <c r="D15" s="20" t="s">
        <v>19</v>
      </c>
      <c r="E15" s="31">
        <f t="shared" si="0"/>
        <v>15</v>
      </c>
      <c r="F15" s="30"/>
      <c r="G15" s="30"/>
      <c r="H15" s="30"/>
      <c r="I15" s="30"/>
      <c r="J15" s="30"/>
      <c r="K15" s="30"/>
      <c r="L15" s="32"/>
      <c r="M15" s="24"/>
      <c r="N15" s="32"/>
      <c r="O15" s="32">
        <v>15</v>
      </c>
      <c r="P15" s="33"/>
      <c r="Q15" s="33"/>
      <c r="R15" s="33"/>
      <c r="S15" s="33"/>
    </row>
    <row r="16" spans="1:19" ht="18" customHeight="1">
      <c r="A16" s="23"/>
      <c r="B16" s="52"/>
      <c r="C16" s="53" t="s">
        <v>102</v>
      </c>
      <c r="D16" s="21" t="s">
        <v>20</v>
      </c>
      <c r="E16" s="31">
        <f t="shared" si="0"/>
        <v>25</v>
      </c>
      <c r="F16" s="30"/>
      <c r="G16" s="30"/>
      <c r="H16" s="30"/>
      <c r="I16" s="30"/>
      <c r="J16" s="30"/>
      <c r="K16" s="30"/>
      <c r="L16" s="32"/>
      <c r="M16" s="24"/>
      <c r="N16" s="32"/>
      <c r="O16" s="32">
        <v>25</v>
      </c>
      <c r="P16" s="33"/>
      <c r="Q16" s="33"/>
      <c r="R16" s="33"/>
      <c r="S16" s="33"/>
    </row>
    <row r="17" spans="1:19" ht="15">
      <c r="A17" s="23"/>
      <c r="B17" s="463" t="s">
        <v>97</v>
      </c>
      <c r="C17" s="464"/>
      <c r="D17" s="20" t="s">
        <v>19</v>
      </c>
      <c r="E17" s="31">
        <f t="shared" si="0"/>
        <v>17</v>
      </c>
      <c r="F17" s="30"/>
      <c r="G17" s="30"/>
      <c r="H17" s="30"/>
      <c r="I17" s="30"/>
      <c r="J17" s="30"/>
      <c r="K17" s="30"/>
      <c r="L17" s="32"/>
      <c r="M17" s="24"/>
      <c r="N17" s="32"/>
      <c r="O17" s="32">
        <v>17</v>
      </c>
      <c r="P17" s="33"/>
      <c r="Q17" s="33"/>
      <c r="R17" s="33"/>
      <c r="S17" s="33"/>
    </row>
    <row r="18" spans="1:19" ht="16.5" customHeight="1">
      <c r="A18" s="23"/>
      <c r="B18" s="52"/>
      <c r="C18" s="53" t="s">
        <v>102</v>
      </c>
      <c r="D18" s="21" t="s">
        <v>20</v>
      </c>
      <c r="E18" s="31">
        <f t="shared" si="0"/>
        <v>30</v>
      </c>
      <c r="F18" s="30"/>
      <c r="G18" s="30"/>
      <c r="H18" s="30"/>
      <c r="I18" s="30"/>
      <c r="J18" s="30"/>
      <c r="K18" s="30"/>
      <c r="L18" s="32"/>
      <c r="M18" s="24"/>
      <c r="N18" s="32"/>
      <c r="O18" s="32">
        <v>30</v>
      </c>
      <c r="P18" s="33"/>
      <c r="Q18" s="33"/>
      <c r="R18" s="33"/>
      <c r="S18" s="33"/>
    </row>
    <row r="19" spans="1:19" ht="27.75" customHeight="1">
      <c r="A19" s="23"/>
      <c r="B19" s="463" t="s">
        <v>98</v>
      </c>
      <c r="C19" s="464"/>
      <c r="D19" s="20" t="s">
        <v>19</v>
      </c>
      <c r="E19" s="31">
        <f t="shared" si="0"/>
        <v>13</v>
      </c>
      <c r="F19" s="30"/>
      <c r="G19" s="30"/>
      <c r="H19" s="30"/>
      <c r="I19" s="30"/>
      <c r="J19" s="30"/>
      <c r="K19" s="30"/>
      <c r="L19" s="32"/>
      <c r="M19" s="24"/>
      <c r="N19" s="32"/>
      <c r="O19" s="32">
        <v>13</v>
      </c>
      <c r="P19" s="33"/>
      <c r="Q19" s="33"/>
      <c r="R19" s="33"/>
      <c r="S19" s="33"/>
    </row>
    <row r="20" spans="1:19" ht="16.5" customHeight="1">
      <c r="A20" s="23"/>
      <c r="B20" s="52"/>
      <c r="C20" s="53" t="s">
        <v>102</v>
      </c>
      <c r="D20" s="21" t="s">
        <v>20</v>
      </c>
      <c r="E20" s="31">
        <f t="shared" si="0"/>
        <v>30</v>
      </c>
      <c r="F20" s="30"/>
      <c r="G20" s="30"/>
      <c r="H20" s="30"/>
      <c r="I20" s="30"/>
      <c r="J20" s="30"/>
      <c r="K20" s="30"/>
      <c r="L20" s="32"/>
      <c r="M20" s="24"/>
      <c r="N20" s="32"/>
      <c r="O20" s="32">
        <v>30</v>
      </c>
      <c r="P20" s="33"/>
      <c r="Q20" s="33"/>
      <c r="R20" s="33"/>
      <c r="S20" s="33"/>
    </row>
    <row r="21" spans="1:19" ht="15">
      <c r="A21" s="23"/>
      <c r="B21" s="463" t="s">
        <v>99</v>
      </c>
      <c r="C21" s="464"/>
      <c r="D21" s="20" t="s">
        <v>19</v>
      </c>
      <c r="E21" s="31">
        <f t="shared" si="0"/>
        <v>2</v>
      </c>
      <c r="F21" s="30"/>
      <c r="G21" s="30"/>
      <c r="H21" s="30"/>
      <c r="I21" s="30"/>
      <c r="J21" s="30"/>
      <c r="K21" s="30"/>
      <c r="L21" s="32"/>
      <c r="M21" s="24"/>
      <c r="N21" s="32"/>
      <c r="O21" s="32">
        <v>2</v>
      </c>
      <c r="P21" s="33"/>
      <c r="Q21" s="33"/>
      <c r="R21" s="33"/>
      <c r="S21" s="33"/>
    </row>
    <row r="22" spans="1:19" ht="15.75" customHeight="1">
      <c r="A22" s="23"/>
      <c r="B22" s="52"/>
      <c r="C22" s="53" t="s">
        <v>102</v>
      </c>
      <c r="D22" s="21" t="s">
        <v>20</v>
      </c>
      <c r="E22" s="31">
        <f t="shared" si="0"/>
        <v>30</v>
      </c>
      <c r="F22" s="30"/>
      <c r="G22" s="30"/>
      <c r="H22" s="30"/>
      <c r="I22" s="30"/>
      <c r="J22" s="30"/>
      <c r="K22" s="30"/>
      <c r="L22" s="32"/>
      <c r="M22" s="24"/>
      <c r="N22" s="32"/>
      <c r="O22" s="32">
        <v>30</v>
      </c>
      <c r="P22" s="33"/>
      <c r="Q22" s="33"/>
      <c r="R22" s="33"/>
      <c r="S22" s="33"/>
    </row>
    <row r="23" spans="1:19" ht="37.5" customHeight="1">
      <c r="A23" s="54"/>
      <c r="B23" s="486" t="s">
        <v>104</v>
      </c>
      <c r="C23" s="486"/>
      <c r="D23" s="21" t="s">
        <v>20</v>
      </c>
      <c r="E23" s="31">
        <f t="shared" si="0"/>
        <v>375820</v>
      </c>
      <c r="F23" s="34">
        <f>(F11*F12+F13*F14+F15*F16+F17*F18+F19*F20+F21*F22)*172</f>
        <v>0</v>
      </c>
      <c r="G23" s="35"/>
      <c r="H23" s="35"/>
      <c r="I23" s="35"/>
      <c r="J23" s="35"/>
      <c r="K23" s="35"/>
      <c r="L23" s="35"/>
      <c r="M23" s="34">
        <f>(M11*M12+M13*M14+M15*M16+M17*M18+M19*M20+M21*M22)*172</f>
        <v>0</v>
      </c>
      <c r="N23" s="34">
        <f>(N11*N12+N13*N14+N15*N16+N17*N18+N19*N20+N21*N22)*172</f>
        <v>0</v>
      </c>
      <c r="O23" s="34">
        <f>(O11*O12+O13*O14+O15*O16+O17*O18+O19*O20+O21*O22)*172</f>
        <v>375820</v>
      </c>
      <c r="P23" s="33"/>
      <c r="Q23" s="33"/>
      <c r="R23" s="33"/>
      <c r="S23" s="33"/>
    </row>
    <row r="24" spans="1:19" ht="44.25" customHeight="1">
      <c r="A24" s="54"/>
      <c r="B24" s="54"/>
      <c r="C24" s="53" t="s">
        <v>101</v>
      </c>
      <c r="D24" s="20" t="s">
        <v>20</v>
      </c>
      <c r="E24" s="42">
        <f>IF(E10=0,0,IF(E23=0,0,E23/E10/172))</f>
        <v>28.376623376623378</v>
      </c>
      <c r="F24" s="42">
        <f>IF(F10=0,0,IF(F23=0,0,F23/F10/172))</f>
        <v>0</v>
      </c>
      <c r="G24" s="36"/>
      <c r="H24" s="36"/>
      <c r="I24" s="36"/>
      <c r="J24" s="36"/>
      <c r="K24" s="36"/>
      <c r="L24" s="36"/>
      <c r="M24" s="42">
        <f>IF(M10=0,0,IF(M23=0,0,M23/M10/172))</f>
        <v>0</v>
      </c>
      <c r="N24" s="42">
        <f>IF(N10=0,0,IF(N23=0,0,N23/N10/172))</f>
        <v>0</v>
      </c>
      <c r="O24" s="42">
        <f>IF(O10=0,0,IF(O23=0,0,O23/O10/172))</f>
        <v>28.376623376623378</v>
      </c>
      <c r="P24" s="33"/>
      <c r="Q24" s="33"/>
      <c r="R24" s="33"/>
      <c r="S24" s="33"/>
    </row>
    <row r="25" spans="1:19" ht="15">
      <c r="A25" s="484" t="s">
        <v>82</v>
      </c>
      <c r="B25" s="484"/>
      <c r="C25" s="485"/>
      <c r="D25" s="21" t="s">
        <v>20</v>
      </c>
      <c r="E25" s="43">
        <f>F25+O25+L25</f>
        <v>14565820</v>
      </c>
      <c r="F25" s="42">
        <f>F23+F9</f>
        <v>9460000</v>
      </c>
      <c r="G25" s="49"/>
      <c r="H25" s="49"/>
      <c r="I25" s="49"/>
      <c r="J25" s="49"/>
      <c r="K25" s="49"/>
      <c r="L25" s="49"/>
      <c r="M25" s="42">
        <f>M23+M9</f>
        <v>0</v>
      </c>
      <c r="N25" s="42">
        <f>N23+N9</f>
        <v>0</v>
      </c>
      <c r="O25" s="42">
        <f>O23+O9</f>
        <v>5105820</v>
      </c>
      <c r="P25" s="33"/>
      <c r="Q25" s="33"/>
      <c r="R25" s="33"/>
      <c r="S25" s="33"/>
    </row>
    <row r="26" spans="1:19" ht="25.5" customHeight="1">
      <c r="A26" s="54"/>
      <c r="B26" s="483" t="s">
        <v>100</v>
      </c>
      <c r="C26" s="483"/>
      <c r="D26" s="20" t="s">
        <v>20</v>
      </c>
      <c r="E26" s="42">
        <f>IF(E7=0,0,IF(E25=0,0,(E25/E7)))</f>
        <v>2648.3309090909092</v>
      </c>
      <c r="F26" s="42">
        <f>IF(F7=0,0,IF(F25=0,0,(F25/F7)))</f>
        <v>1720</v>
      </c>
      <c r="G26" s="49"/>
      <c r="H26" s="49"/>
      <c r="I26" s="49"/>
      <c r="J26" s="49"/>
      <c r="K26" s="49"/>
      <c r="L26" s="49"/>
      <c r="M26" s="42">
        <f>IF(M7=0,0,IF(M25=0,0,(M25/M7)))</f>
        <v>0</v>
      </c>
      <c r="N26" s="42">
        <f>IF(N7=0,0,IF(N25=0,0,(N25/N7)))</f>
        <v>0</v>
      </c>
      <c r="O26" s="42">
        <f>IF(O7=0,0,IF(O25=0,0,(O25/O7)))</f>
        <v>928.3309090909091</v>
      </c>
      <c r="P26" s="33"/>
      <c r="Q26" s="33"/>
      <c r="R26" s="33"/>
      <c r="S26" s="33"/>
    </row>
    <row r="27" spans="1:19" ht="42" customHeight="1">
      <c r="A27" s="54"/>
      <c r="B27" s="483" t="s">
        <v>101</v>
      </c>
      <c r="C27" s="483"/>
      <c r="D27" s="20" t="s">
        <v>20</v>
      </c>
      <c r="E27" s="42">
        <f>E26/172</f>
        <v>15.397272727272728</v>
      </c>
      <c r="F27" s="42">
        <f>F26/172</f>
        <v>10</v>
      </c>
      <c r="G27" s="50"/>
      <c r="H27" s="50"/>
      <c r="I27" s="50"/>
      <c r="J27" s="50"/>
      <c r="K27" s="50"/>
      <c r="L27" s="50"/>
      <c r="M27" s="42">
        <f>M26/172</f>
        <v>0</v>
      </c>
      <c r="N27" s="42">
        <f>N26/172</f>
        <v>0</v>
      </c>
      <c r="O27" s="42">
        <f>O26/172</f>
        <v>5.397272727272727</v>
      </c>
      <c r="P27" s="33"/>
      <c r="Q27" s="33"/>
      <c r="R27" s="33"/>
      <c r="S27" s="33"/>
    </row>
  </sheetData>
  <mergeCells count="20">
    <mergeCell ref="B26:C26"/>
    <mergeCell ref="A10:C10"/>
    <mergeCell ref="B11:C11"/>
    <mergeCell ref="B27:C27"/>
    <mergeCell ref="B15:C15"/>
    <mergeCell ref="B17:C17"/>
    <mergeCell ref="B19:C19"/>
    <mergeCell ref="B21:C21"/>
    <mergeCell ref="B23:C23"/>
    <mergeCell ref="A25:C25"/>
    <mergeCell ref="B13:C13"/>
    <mergeCell ref="A7:C7"/>
    <mergeCell ref="B8:C8"/>
    <mergeCell ref="B9:C9"/>
    <mergeCell ref="O4:S4"/>
    <mergeCell ref="L4:N4"/>
    <mergeCell ref="A4:C5"/>
    <mergeCell ref="D4:D5"/>
    <mergeCell ref="F4:K4"/>
    <mergeCell ref="E4:E5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="85" zoomScaleNormal="85" workbookViewId="0" topLeftCell="A1">
      <selection activeCell="E31" sqref="E31"/>
    </sheetView>
  </sheetViews>
  <sheetFormatPr defaultColWidth="9.140625" defaultRowHeight="15" outlineLevelCol="1"/>
  <cols>
    <col min="1" max="1" width="3.8515625" style="59" customWidth="1"/>
    <col min="2" max="2" width="5.00390625" style="60" customWidth="1"/>
    <col min="3" max="3" width="46.57421875" style="60" customWidth="1"/>
    <col min="4" max="4" width="6.28125" style="59" customWidth="1"/>
    <col min="5" max="5" width="17.8515625" style="59" customWidth="1"/>
    <col min="6" max="6" width="8.57421875" style="59" hidden="1" customWidth="1" outlineLevel="1"/>
    <col min="7" max="7" width="9.140625" style="59" hidden="1" customWidth="1" outlineLevel="1"/>
    <col min="8" max="8" width="10.28125" style="59" hidden="1" customWidth="1" outlineLevel="1"/>
    <col min="9" max="9" width="11.57421875" style="59" hidden="1" customWidth="1" outlineLevel="1"/>
    <col min="10" max="10" width="6.28125" style="59" hidden="1" customWidth="1" outlineLevel="1"/>
    <col min="11" max="11" width="19.57421875" style="59" customWidth="1" collapsed="1"/>
    <col min="12" max="12" width="7.140625" style="59" hidden="1" customWidth="1" outlineLevel="1"/>
    <col min="13" max="13" width="6.7109375" style="59" hidden="1" customWidth="1" outlineLevel="1"/>
    <col min="14" max="14" width="6.8515625" style="59" hidden="1" customWidth="1" outlineLevel="1"/>
    <col min="15" max="15" width="11.57421875" style="59" hidden="1" customWidth="1" outlineLevel="1"/>
    <col min="16" max="16" width="6.28125" style="59" hidden="1" customWidth="1" outlineLevel="1"/>
    <col min="17" max="17" width="13.8515625" style="59" customWidth="1" collapsed="1"/>
    <col min="18" max="18" width="7.140625" style="59" hidden="1" customWidth="1" outlineLevel="1"/>
    <col min="19" max="19" width="6.7109375" style="59" hidden="1" customWidth="1" outlineLevel="1"/>
    <col min="20" max="20" width="6.8515625" style="59" hidden="1" customWidth="1" outlineLevel="1"/>
    <col min="21" max="21" width="11.57421875" style="59" hidden="1" customWidth="1" outlineLevel="1"/>
    <col min="22" max="22" width="6.28125" style="59" hidden="1" customWidth="1" outlineLevel="1"/>
    <col min="23" max="23" width="16.00390625" style="59" customWidth="1" collapsed="1"/>
    <col min="24" max="16384" width="9.140625" style="59" customWidth="1"/>
  </cols>
  <sheetData>
    <row r="1" spans="1:3" s="58" customFormat="1" ht="15">
      <c r="A1" s="55"/>
      <c r="B1" s="56" t="s">
        <v>127</v>
      </c>
      <c r="C1" s="57"/>
    </row>
    <row r="2" ht="26.25" hidden="1">
      <c r="C2" s="61" t="s">
        <v>128</v>
      </c>
    </row>
    <row r="3" spans="1:22" s="60" customFormat="1" ht="18">
      <c r="A3" s="62" t="s">
        <v>83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3" ht="60" customHeight="1">
      <c r="A4" s="499"/>
      <c r="B4" s="500"/>
      <c r="C4" s="501"/>
      <c r="D4" s="505" t="s">
        <v>77</v>
      </c>
      <c r="E4" s="494" t="s">
        <v>78</v>
      </c>
      <c r="F4" s="495"/>
      <c r="G4" s="495"/>
      <c r="H4" s="495"/>
      <c r="I4" s="495"/>
      <c r="J4" s="496"/>
      <c r="K4" s="494" t="s">
        <v>79</v>
      </c>
      <c r="L4" s="495"/>
      <c r="M4" s="495"/>
      <c r="N4" s="495"/>
      <c r="O4" s="495"/>
      <c r="P4" s="496"/>
      <c r="Q4" s="494" t="s">
        <v>129</v>
      </c>
      <c r="R4" s="495"/>
      <c r="S4" s="495"/>
      <c r="T4" s="495"/>
      <c r="U4" s="495"/>
      <c r="V4" s="496"/>
      <c r="W4" s="497" t="s">
        <v>68</v>
      </c>
    </row>
    <row r="5" spans="1:23" ht="72">
      <c r="A5" s="502"/>
      <c r="B5" s="503"/>
      <c r="C5" s="504"/>
      <c r="D5" s="506"/>
      <c r="E5" s="65" t="s">
        <v>80</v>
      </c>
      <c r="F5" s="65" t="s">
        <v>88</v>
      </c>
      <c r="G5" s="65" t="s">
        <v>89</v>
      </c>
      <c r="H5" s="65" t="s">
        <v>90</v>
      </c>
      <c r="I5" s="65" t="s">
        <v>91</v>
      </c>
      <c r="J5" s="65" t="s">
        <v>92</v>
      </c>
      <c r="K5" s="65" t="s">
        <v>80</v>
      </c>
      <c r="L5" s="65" t="s">
        <v>88</v>
      </c>
      <c r="M5" s="65" t="s">
        <v>89</v>
      </c>
      <c r="N5" s="65" t="s">
        <v>90</v>
      </c>
      <c r="O5" s="65" t="s">
        <v>91</v>
      </c>
      <c r="P5" s="65" t="s">
        <v>92</v>
      </c>
      <c r="Q5" s="65" t="s">
        <v>80</v>
      </c>
      <c r="R5" s="65" t="s">
        <v>88</v>
      </c>
      <c r="S5" s="65" t="s">
        <v>89</v>
      </c>
      <c r="T5" s="65" t="s">
        <v>90</v>
      </c>
      <c r="U5" s="65" t="s">
        <v>91</v>
      </c>
      <c r="V5" s="65" t="s">
        <v>92</v>
      </c>
      <c r="W5" s="498"/>
    </row>
    <row r="6" spans="1:23" ht="15">
      <c r="A6" s="507" t="s">
        <v>181</v>
      </c>
      <c r="B6" s="508"/>
      <c r="C6" s="509"/>
      <c r="D6" s="66" t="s">
        <v>19</v>
      </c>
      <c r="E6" s="67">
        <v>4600</v>
      </c>
      <c r="F6" s="67"/>
      <c r="G6" s="67"/>
      <c r="H6" s="67"/>
      <c r="I6" s="67"/>
      <c r="J6" s="67"/>
      <c r="K6" s="67">
        <f>E6</f>
        <v>4600</v>
      </c>
      <c r="L6" s="67"/>
      <c r="M6" s="67"/>
      <c r="N6" s="67"/>
      <c r="O6" s="67"/>
      <c r="P6" s="67"/>
      <c r="Q6" s="67">
        <f>E6</f>
        <v>4600</v>
      </c>
      <c r="R6" s="67"/>
      <c r="S6" s="67"/>
      <c r="T6" s="67"/>
      <c r="U6" s="67"/>
      <c r="V6" s="67"/>
      <c r="W6" s="68">
        <f>E6+K6+Q6</f>
        <v>13800</v>
      </c>
    </row>
    <row r="7" spans="1:23" ht="15">
      <c r="A7" s="69"/>
      <c r="B7" s="510" t="s">
        <v>102</v>
      </c>
      <c r="C7" s="511"/>
      <c r="D7" s="70" t="s">
        <v>20</v>
      </c>
      <c r="E7" s="71">
        <v>9.5</v>
      </c>
      <c r="F7" s="71"/>
      <c r="G7" s="71"/>
      <c r="H7" s="71"/>
      <c r="I7" s="71"/>
      <c r="J7" s="71"/>
      <c r="K7" s="71">
        <f>SUM(L7:P7)</f>
        <v>0</v>
      </c>
      <c r="L7" s="71"/>
      <c r="M7" s="71"/>
      <c r="N7" s="71"/>
      <c r="O7" s="71"/>
      <c r="P7" s="71"/>
      <c r="Q7" s="71">
        <f>SUM(R7:V7)</f>
        <v>0</v>
      </c>
      <c r="R7" s="71"/>
      <c r="S7" s="71"/>
      <c r="T7" s="71"/>
      <c r="U7" s="71"/>
      <c r="V7" s="71"/>
      <c r="W7" s="68">
        <f aca="true" t="shared" si="0" ref="W7:W22">E7+K7+Q7</f>
        <v>9.5</v>
      </c>
    </row>
    <row r="8" spans="1:23" ht="15">
      <c r="A8" s="72"/>
      <c r="B8" s="510" t="s">
        <v>103</v>
      </c>
      <c r="C8" s="511"/>
      <c r="D8" s="70" t="s">
        <v>20</v>
      </c>
      <c r="E8" s="73">
        <f>E6*E7*172</f>
        <v>7516400</v>
      </c>
      <c r="F8" s="74"/>
      <c r="G8" s="74"/>
      <c r="H8" s="74"/>
      <c r="I8" s="74"/>
      <c r="J8" s="74"/>
      <c r="K8" s="73">
        <f>K6*K7*172</f>
        <v>0</v>
      </c>
      <c r="L8" s="74"/>
      <c r="M8" s="74"/>
      <c r="N8" s="74"/>
      <c r="O8" s="74"/>
      <c r="P8" s="74"/>
      <c r="Q8" s="73">
        <f>Q6*Q7*172</f>
        <v>0</v>
      </c>
      <c r="R8" s="74"/>
      <c r="S8" s="74"/>
      <c r="T8" s="74"/>
      <c r="U8" s="74"/>
      <c r="V8" s="74"/>
      <c r="W8" s="75">
        <f t="shared" si="0"/>
        <v>7516400</v>
      </c>
    </row>
    <row r="9" spans="1:23" ht="15">
      <c r="A9" s="487" t="s">
        <v>93</v>
      </c>
      <c r="B9" s="487"/>
      <c r="C9" s="488"/>
      <c r="D9" s="66" t="s">
        <v>19</v>
      </c>
      <c r="E9" s="76">
        <f>E10+E12+E14+E16+E18+E20</f>
        <v>0</v>
      </c>
      <c r="F9" s="74"/>
      <c r="G9" s="74"/>
      <c r="H9" s="74"/>
      <c r="I9" s="74"/>
      <c r="J9" s="74"/>
      <c r="K9" s="76">
        <v>900</v>
      </c>
      <c r="L9" s="74"/>
      <c r="M9" s="74"/>
      <c r="N9" s="74"/>
      <c r="O9" s="74"/>
      <c r="P9" s="74"/>
      <c r="Q9" s="76">
        <f>Q10+Q12+Q14+Q16+Q18+Q20</f>
        <v>0</v>
      </c>
      <c r="R9" s="74"/>
      <c r="S9" s="74"/>
      <c r="T9" s="74"/>
      <c r="U9" s="74"/>
      <c r="V9" s="74"/>
      <c r="W9" s="68">
        <f t="shared" si="0"/>
        <v>900</v>
      </c>
    </row>
    <row r="10" spans="1:23" ht="15" hidden="1">
      <c r="A10" s="72"/>
      <c r="B10" s="489" t="s">
        <v>94</v>
      </c>
      <c r="C10" s="490"/>
      <c r="D10" s="66" t="s">
        <v>19</v>
      </c>
      <c r="E10" s="71">
        <f>SUM(F10:J10)</f>
        <v>0</v>
      </c>
      <c r="F10" s="76"/>
      <c r="G10" s="76"/>
      <c r="H10" s="76"/>
      <c r="I10" s="76"/>
      <c r="J10" s="76"/>
      <c r="K10" s="71">
        <f>SUM(L10:P10)</f>
        <v>0</v>
      </c>
      <c r="L10" s="76"/>
      <c r="M10" s="76"/>
      <c r="N10" s="76"/>
      <c r="O10" s="76"/>
      <c r="P10" s="76"/>
      <c r="Q10" s="71">
        <f>SUM(R10:V10)</f>
        <v>0</v>
      </c>
      <c r="R10" s="76"/>
      <c r="S10" s="76"/>
      <c r="T10" s="76"/>
      <c r="U10" s="76"/>
      <c r="V10" s="76"/>
      <c r="W10" s="68">
        <f t="shared" si="0"/>
        <v>0</v>
      </c>
    </row>
    <row r="11" spans="1:23" ht="24" hidden="1">
      <c r="A11" s="72"/>
      <c r="B11" s="77"/>
      <c r="C11" s="78" t="s">
        <v>102</v>
      </c>
      <c r="D11" s="70" t="s">
        <v>20</v>
      </c>
      <c r="E11" s="71">
        <f aca="true" t="shared" si="1" ref="E11:E20">SUM(F11:J11)</f>
        <v>0</v>
      </c>
      <c r="F11" s="76"/>
      <c r="G11" s="76"/>
      <c r="H11" s="76"/>
      <c r="I11" s="76"/>
      <c r="J11" s="76"/>
      <c r="K11" s="71">
        <f aca="true" t="shared" si="2" ref="K11:K20">SUM(L11:P11)</f>
        <v>0</v>
      </c>
      <c r="L11" s="76"/>
      <c r="M11" s="76"/>
      <c r="N11" s="76"/>
      <c r="O11" s="76"/>
      <c r="P11" s="76"/>
      <c r="Q11" s="71">
        <f aca="true" t="shared" si="3" ref="Q11:Q20">SUM(R11:V11)</f>
        <v>0</v>
      </c>
      <c r="R11" s="76"/>
      <c r="S11" s="76"/>
      <c r="T11" s="76"/>
      <c r="U11" s="76"/>
      <c r="V11" s="76"/>
      <c r="W11" s="68">
        <f t="shared" si="0"/>
        <v>0</v>
      </c>
    </row>
    <row r="12" spans="1:23" ht="15" hidden="1">
      <c r="A12" s="72"/>
      <c r="B12" s="489" t="s">
        <v>95</v>
      </c>
      <c r="C12" s="490"/>
      <c r="D12" s="66" t="s">
        <v>19</v>
      </c>
      <c r="E12" s="71">
        <f t="shared" si="1"/>
        <v>0</v>
      </c>
      <c r="F12" s="76"/>
      <c r="G12" s="76"/>
      <c r="H12" s="76"/>
      <c r="I12" s="76"/>
      <c r="J12" s="76"/>
      <c r="K12" s="71">
        <f t="shared" si="2"/>
        <v>0</v>
      </c>
      <c r="L12" s="76"/>
      <c r="M12" s="76"/>
      <c r="N12" s="76"/>
      <c r="O12" s="76"/>
      <c r="P12" s="76"/>
      <c r="Q12" s="71">
        <f t="shared" si="3"/>
        <v>0</v>
      </c>
      <c r="R12" s="76"/>
      <c r="S12" s="76"/>
      <c r="T12" s="76"/>
      <c r="U12" s="76"/>
      <c r="V12" s="76"/>
      <c r="W12" s="68">
        <f t="shared" si="0"/>
        <v>0</v>
      </c>
    </row>
    <row r="13" spans="1:23" ht="24" hidden="1">
      <c r="A13" s="72"/>
      <c r="B13" s="77"/>
      <c r="C13" s="78" t="s">
        <v>102</v>
      </c>
      <c r="D13" s="70" t="s">
        <v>20</v>
      </c>
      <c r="E13" s="71">
        <f>SUM(F13:J13)</f>
        <v>0</v>
      </c>
      <c r="F13" s="76"/>
      <c r="G13" s="76"/>
      <c r="H13" s="76"/>
      <c r="I13" s="76"/>
      <c r="J13" s="76"/>
      <c r="K13" s="71">
        <f>SUM(L13:P13)</f>
        <v>0</v>
      </c>
      <c r="L13" s="76"/>
      <c r="M13" s="76"/>
      <c r="N13" s="76"/>
      <c r="O13" s="76"/>
      <c r="P13" s="76"/>
      <c r="Q13" s="71">
        <f>SUM(R13:V13)</f>
        <v>0</v>
      </c>
      <c r="R13" s="76"/>
      <c r="S13" s="76"/>
      <c r="T13" s="76"/>
      <c r="U13" s="76"/>
      <c r="V13" s="76"/>
      <c r="W13" s="68">
        <f t="shared" si="0"/>
        <v>0</v>
      </c>
    </row>
    <row r="14" spans="1:23" ht="15" hidden="1">
      <c r="A14" s="72"/>
      <c r="B14" s="489" t="s">
        <v>96</v>
      </c>
      <c r="C14" s="490"/>
      <c r="D14" s="66" t="s">
        <v>19</v>
      </c>
      <c r="E14" s="71">
        <f t="shared" si="1"/>
        <v>0</v>
      </c>
      <c r="F14" s="76"/>
      <c r="G14" s="76"/>
      <c r="H14" s="76"/>
      <c r="I14" s="76"/>
      <c r="J14" s="76"/>
      <c r="K14" s="71">
        <f t="shared" si="2"/>
        <v>0</v>
      </c>
      <c r="L14" s="76"/>
      <c r="M14" s="76"/>
      <c r="N14" s="76"/>
      <c r="O14" s="76"/>
      <c r="P14" s="76"/>
      <c r="Q14" s="71">
        <f t="shared" si="3"/>
        <v>0</v>
      </c>
      <c r="R14" s="76"/>
      <c r="S14" s="76"/>
      <c r="T14" s="76"/>
      <c r="U14" s="76"/>
      <c r="V14" s="76"/>
      <c r="W14" s="68">
        <f t="shared" si="0"/>
        <v>0</v>
      </c>
    </row>
    <row r="15" spans="1:23" ht="24" hidden="1">
      <c r="A15" s="72"/>
      <c r="B15" s="77"/>
      <c r="C15" s="78" t="s">
        <v>102</v>
      </c>
      <c r="D15" s="70" t="s">
        <v>20</v>
      </c>
      <c r="E15" s="71">
        <f t="shared" si="1"/>
        <v>0</v>
      </c>
      <c r="F15" s="76"/>
      <c r="G15" s="76"/>
      <c r="H15" s="76"/>
      <c r="I15" s="76"/>
      <c r="J15" s="76"/>
      <c r="K15" s="71">
        <f t="shared" si="2"/>
        <v>0</v>
      </c>
      <c r="L15" s="76"/>
      <c r="M15" s="76"/>
      <c r="N15" s="76"/>
      <c r="O15" s="76"/>
      <c r="P15" s="76"/>
      <c r="Q15" s="71">
        <f t="shared" si="3"/>
        <v>0</v>
      </c>
      <c r="R15" s="76"/>
      <c r="S15" s="76"/>
      <c r="T15" s="76"/>
      <c r="U15" s="76"/>
      <c r="V15" s="76"/>
      <c r="W15" s="68">
        <f t="shared" si="0"/>
        <v>0</v>
      </c>
    </row>
    <row r="16" spans="1:23" ht="15" hidden="1">
      <c r="A16" s="72"/>
      <c r="B16" s="489" t="s">
        <v>97</v>
      </c>
      <c r="C16" s="490"/>
      <c r="D16" s="66" t="s">
        <v>19</v>
      </c>
      <c r="E16" s="71">
        <f t="shared" si="1"/>
        <v>0</v>
      </c>
      <c r="F16" s="76"/>
      <c r="G16" s="76"/>
      <c r="H16" s="76"/>
      <c r="I16" s="76"/>
      <c r="J16" s="76"/>
      <c r="K16" s="71">
        <f t="shared" si="2"/>
        <v>0</v>
      </c>
      <c r="L16" s="76"/>
      <c r="M16" s="76"/>
      <c r="N16" s="76"/>
      <c r="O16" s="76"/>
      <c r="P16" s="76"/>
      <c r="Q16" s="71">
        <f t="shared" si="3"/>
        <v>0</v>
      </c>
      <c r="R16" s="76"/>
      <c r="S16" s="76"/>
      <c r="T16" s="76"/>
      <c r="U16" s="76"/>
      <c r="V16" s="76"/>
      <c r="W16" s="68">
        <f t="shared" si="0"/>
        <v>0</v>
      </c>
    </row>
    <row r="17" spans="1:23" ht="24" hidden="1">
      <c r="A17" s="72"/>
      <c r="B17" s="77"/>
      <c r="C17" s="78" t="s">
        <v>102</v>
      </c>
      <c r="D17" s="70" t="s">
        <v>20</v>
      </c>
      <c r="E17" s="71">
        <f>SUM(F17:J17)</f>
        <v>0</v>
      </c>
      <c r="F17" s="76"/>
      <c r="G17" s="76"/>
      <c r="H17" s="76"/>
      <c r="I17" s="76"/>
      <c r="J17" s="76"/>
      <c r="K17" s="71">
        <f>SUM(L17:P17)</f>
        <v>0</v>
      </c>
      <c r="L17" s="76"/>
      <c r="M17" s="76"/>
      <c r="N17" s="76"/>
      <c r="O17" s="76"/>
      <c r="P17" s="76"/>
      <c r="Q17" s="71">
        <f>SUM(R17:V17)</f>
        <v>0</v>
      </c>
      <c r="R17" s="76"/>
      <c r="S17" s="76"/>
      <c r="T17" s="76"/>
      <c r="U17" s="76"/>
      <c r="V17" s="76"/>
      <c r="W17" s="68">
        <f t="shared" si="0"/>
        <v>0</v>
      </c>
    </row>
    <row r="18" spans="1:23" ht="15" hidden="1">
      <c r="A18" s="72"/>
      <c r="B18" s="489" t="s">
        <v>98</v>
      </c>
      <c r="C18" s="490"/>
      <c r="D18" s="66" t="s">
        <v>19</v>
      </c>
      <c r="E18" s="71">
        <f t="shared" si="1"/>
        <v>0</v>
      </c>
      <c r="F18" s="76"/>
      <c r="G18" s="76"/>
      <c r="H18" s="76"/>
      <c r="I18" s="76"/>
      <c r="J18" s="76"/>
      <c r="K18" s="71">
        <f t="shared" si="2"/>
        <v>0</v>
      </c>
      <c r="L18" s="76"/>
      <c r="M18" s="76"/>
      <c r="N18" s="76"/>
      <c r="O18" s="76"/>
      <c r="P18" s="76"/>
      <c r="Q18" s="71">
        <f t="shared" si="3"/>
        <v>0</v>
      </c>
      <c r="R18" s="76"/>
      <c r="S18" s="76"/>
      <c r="T18" s="76"/>
      <c r="U18" s="76"/>
      <c r="V18" s="76"/>
      <c r="W18" s="68">
        <f t="shared" si="0"/>
        <v>0</v>
      </c>
    </row>
    <row r="19" spans="1:23" ht="24" hidden="1">
      <c r="A19" s="72"/>
      <c r="B19" s="77"/>
      <c r="C19" s="78" t="s">
        <v>102</v>
      </c>
      <c r="D19" s="70" t="s">
        <v>20</v>
      </c>
      <c r="E19" s="71">
        <f t="shared" si="1"/>
        <v>0</v>
      </c>
      <c r="F19" s="76"/>
      <c r="G19" s="76"/>
      <c r="H19" s="76"/>
      <c r="I19" s="76"/>
      <c r="J19" s="76"/>
      <c r="K19" s="71">
        <f t="shared" si="2"/>
        <v>0</v>
      </c>
      <c r="L19" s="76"/>
      <c r="M19" s="76"/>
      <c r="N19" s="76"/>
      <c r="O19" s="76"/>
      <c r="P19" s="76"/>
      <c r="Q19" s="71">
        <f t="shared" si="3"/>
        <v>0</v>
      </c>
      <c r="R19" s="76"/>
      <c r="S19" s="76"/>
      <c r="T19" s="76"/>
      <c r="U19" s="76"/>
      <c r="V19" s="76"/>
      <c r="W19" s="68">
        <f t="shared" si="0"/>
        <v>0</v>
      </c>
    </row>
    <row r="20" spans="1:23" ht="15" hidden="1">
      <c r="A20" s="72"/>
      <c r="B20" s="489" t="s">
        <v>131</v>
      </c>
      <c r="C20" s="490"/>
      <c r="D20" s="66" t="s">
        <v>19</v>
      </c>
      <c r="E20" s="71">
        <f t="shared" si="1"/>
        <v>0</v>
      </c>
      <c r="F20" s="76"/>
      <c r="G20" s="76"/>
      <c r="H20" s="76"/>
      <c r="I20" s="76"/>
      <c r="J20" s="76"/>
      <c r="K20" s="71">
        <f t="shared" si="2"/>
        <v>0</v>
      </c>
      <c r="L20" s="76"/>
      <c r="M20" s="76"/>
      <c r="N20" s="76"/>
      <c r="O20" s="76"/>
      <c r="P20" s="76"/>
      <c r="Q20" s="71">
        <f t="shared" si="3"/>
        <v>0</v>
      </c>
      <c r="R20" s="76"/>
      <c r="S20" s="76"/>
      <c r="T20" s="76"/>
      <c r="U20" s="76"/>
      <c r="V20" s="76"/>
      <c r="W20" s="68">
        <f t="shared" si="0"/>
        <v>0</v>
      </c>
    </row>
    <row r="21" spans="1:23" ht="24" hidden="1">
      <c r="A21" s="72"/>
      <c r="B21" s="77"/>
      <c r="C21" s="78" t="s">
        <v>102</v>
      </c>
      <c r="D21" s="70" t="s">
        <v>20</v>
      </c>
      <c r="E21" s="71">
        <f>SUM(F21:J21)</f>
        <v>0</v>
      </c>
      <c r="F21" s="76"/>
      <c r="G21" s="76"/>
      <c r="H21" s="76"/>
      <c r="I21" s="76"/>
      <c r="J21" s="76"/>
      <c r="K21" s="71">
        <f>SUM(L21:P21)</f>
        <v>0</v>
      </c>
      <c r="L21" s="76"/>
      <c r="M21" s="76"/>
      <c r="N21" s="76"/>
      <c r="O21" s="76"/>
      <c r="P21" s="76"/>
      <c r="Q21" s="71">
        <f>SUM(R21:V21)</f>
        <v>0</v>
      </c>
      <c r="R21" s="76"/>
      <c r="S21" s="76"/>
      <c r="T21" s="76"/>
      <c r="U21" s="76"/>
      <c r="V21" s="76"/>
      <c r="W21" s="68">
        <f t="shared" si="0"/>
        <v>0</v>
      </c>
    </row>
    <row r="22" spans="1:23" ht="15">
      <c r="A22" s="79"/>
      <c r="B22" s="492" t="s">
        <v>130</v>
      </c>
      <c r="C22" s="493"/>
      <c r="D22" s="70" t="s">
        <v>20</v>
      </c>
      <c r="E22" s="80">
        <f>(E10*E11+E12*E13+E14*E15+E16*E17+E18*E19+E20*E21)*172</f>
        <v>0</v>
      </c>
      <c r="F22" s="81"/>
      <c r="G22" s="81"/>
      <c r="H22" s="81"/>
      <c r="I22" s="81"/>
      <c r="J22" s="81"/>
      <c r="K22" s="80">
        <v>5000000</v>
      </c>
      <c r="L22" s="81"/>
      <c r="M22" s="81"/>
      <c r="N22" s="81"/>
      <c r="O22" s="81"/>
      <c r="P22" s="81"/>
      <c r="Q22" s="80">
        <f>(Q10*Q11+Q12*Q13+Q14*Q15+Q16*Q17+Q18*Q19+Q20*Q21)*172</f>
        <v>0</v>
      </c>
      <c r="R22" s="81"/>
      <c r="S22" s="81"/>
      <c r="T22" s="81"/>
      <c r="U22" s="81"/>
      <c r="V22" s="81"/>
      <c r="W22" s="75">
        <f t="shared" si="0"/>
        <v>5000000</v>
      </c>
    </row>
    <row r="23" spans="1:23" ht="36">
      <c r="A23" s="79"/>
      <c r="B23" s="82"/>
      <c r="C23" s="78" t="s">
        <v>101</v>
      </c>
      <c r="D23" s="66" t="s">
        <v>20</v>
      </c>
      <c r="E23" s="83">
        <f>IF(E9=0,0,IF(E22=0,0,E22/E9))/172</f>
        <v>0</v>
      </c>
      <c r="F23" s="84"/>
      <c r="G23" s="84"/>
      <c r="H23" s="84"/>
      <c r="I23" s="84"/>
      <c r="J23" s="84"/>
      <c r="K23" s="83">
        <f>IF(K9=0,0,IF(K22=0,0,K22/K9))/172</f>
        <v>32.299741602067186</v>
      </c>
      <c r="L23" s="84"/>
      <c r="M23" s="84"/>
      <c r="N23" s="84"/>
      <c r="O23" s="84"/>
      <c r="P23" s="84"/>
      <c r="Q23" s="83">
        <f>IF(Q9=0,0,IF(Q22=0,0,Q22/Q9))/172</f>
        <v>0</v>
      </c>
      <c r="R23" s="84"/>
      <c r="S23" s="84"/>
      <c r="T23" s="84"/>
      <c r="U23" s="84"/>
      <c r="V23" s="84"/>
      <c r="W23" s="83">
        <f>IF(W9=0,0,IF(W22=0,0,W22/W9*1000))/172</f>
        <v>32299.741602067184</v>
      </c>
    </row>
    <row r="24" spans="1:23" ht="15">
      <c r="A24" s="487" t="s">
        <v>82</v>
      </c>
      <c r="B24" s="487"/>
      <c r="C24" s="488"/>
      <c r="D24" s="70" t="s">
        <v>20</v>
      </c>
      <c r="E24" s="85">
        <f>E22+E8</f>
        <v>7516400</v>
      </c>
      <c r="F24" s="86"/>
      <c r="G24" s="86"/>
      <c r="H24" s="86"/>
      <c r="I24" s="86"/>
      <c r="J24" s="86"/>
      <c r="K24" s="85">
        <f>K22+K8</f>
        <v>5000000</v>
      </c>
      <c r="L24" s="86"/>
      <c r="M24" s="86"/>
      <c r="N24" s="86"/>
      <c r="O24" s="86"/>
      <c r="P24" s="86"/>
      <c r="Q24" s="85">
        <f>Q22+Q8</f>
        <v>0</v>
      </c>
      <c r="R24" s="86"/>
      <c r="S24" s="86"/>
      <c r="T24" s="86"/>
      <c r="U24" s="86"/>
      <c r="V24" s="86"/>
      <c r="W24" s="87">
        <f>E24+K24+Q24</f>
        <v>12516400</v>
      </c>
    </row>
    <row r="25" spans="1:23" ht="15">
      <c r="A25" s="79"/>
      <c r="B25" s="491" t="s">
        <v>100</v>
      </c>
      <c r="C25" s="491"/>
      <c r="D25" s="66" t="s">
        <v>20</v>
      </c>
      <c r="E25" s="88">
        <f>IF(E6=0,0,IF(E24=0,0,(E24/E6)))</f>
        <v>1634</v>
      </c>
      <c r="F25" s="89"/>
      <c r="G25" s="89"/>
      <c r="H25" s="89"/>
      <c r="I25" s="89"/>
      <c r="J25" s="89"/>
      <c r="K25" s="88">
        <f>IF(K6=0,0,IF(K24=0,0,(K24/K6)))</f>
        <v>1086.9565217391305</v>
      </c>
      <c r="L25" s="89"/>
      <c r="M25" s="89"/>
      <c r="N25" s="89"/>
      <c r="O25" s="89"/>
      <c r="P25" s="89"/>
      <c r="Q25" s="88">
        <f>IF(Q6=0,0,IF(Q24=0,0,(Q24/Q6)))</f>
        <v>0</v>
      </c>
      <c r="R25" s="89"/>
      <c r="S25" s="89"/>
      <c r="T25" s="89"/>
      <c r="U25" s="89"/>
      <c r="V25" s="89"/>
      <c r="W25" s="87">
        <f>E25+K25+Q25</f>
        <v>2720.9565217391305</v>
      </c>
    </row>
    <row r="26" spans="1:23" ht="15">
      <c r="A26" s="79"/>
      <c r="B26" s="491" t="s">
        <v>101</v>
      </c>
      <c r="C26" s="491"/>
      <c r="D26" s="66" t="s">
        <v>20</v>
      </c>
      <c r="E26" s="88">
        <f>E25/172</f>
        <v>9.5</v>
      </c>
      <c r="F26" s="79"/>
      <c r="G26" s="79"/>
      <c r="H26" s="79"/>
      <c r="I26" s="79"/>
      <c r="J26" s="79"/>
      <c r="K26" s="88">
        <f>K25/172</f>
        <v>6.319514661274014</v>
      </c>
      <c r="L26" s="79"/>
      <c r="M26" s="79"/>
      <c r="N26" s="79"/>
      <c r="O26" s="79"/>
      <c r="P26" s="79"/>
      <c r="Q26" s="88">
        <f>Q25/172</f>
        <v>0</v>
      </c>
      <c r="R26" s="79"/>
      <c r="S26" s="79"/>
      <c r="T26" s="79"/>
      <c r="U26" s="79"/>
      <c r="V26" s="79"/>
      <c r="W26" s="88">
        <f>W25/172</f>
        <v>15.819514661274015</v>
      </c>
    </row>
    <row r="27" spans="2:3" ht="15">
      <c r="B27" s="126" t="s">
        <v>136</v>
      </c>
      <c r="C27" s="100" t="s">
        <v>177</v>
      </c>
    </row>
    <row r="28" spans="2:3" ht="15">
      <c r="B28" s="101"/>
      <c r="C28" s="100" t="s">
        <v>138</v>
      </c>
    </row>
  </sheetData>
  <mergeCells count="20">
    <mergeCell ref="Q4:V4"/>
    <mergeCell ref="W4:W5"/>
    <mergeCell ref="B12:C12"/>
    <mergeCell ref="A4:C5"/>
    <mergeCell ref="D4:D5"/>
    <mergeCell ref="E4:J4"/>
    <mergeCell ref="K4:P4"/>
    <mergeCell ref="A6:C6"/>
    <mergeCell ref="B7:C7"/>
    <mergeCell ref="B8:C8"/>
    <mergeCell ref="A9:C9"/>
    <mergeCell ref="B10:C10"/>
    <mergeCell ref="B25:C25"/>
    <mergeCell ref="B26:C26"/>
    <mergeCell ref="B14:C14"/>
    <mergeCell ref="B16:C16"/>
    <mergeCell ref="B18:C18"/>
    <mergeCell ref="B20:C20"/>
    <mergeCell ref="B22:C22"/>
    <mergeCell ref="A24:C24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5">
      <c r="A1" t="s">
        <v>224</v>
      </c>
    </row>
    <row r="3" spans="1:24" ht="44.25" customHeight="1">
      <c r="A3" s="512" t="s">
        <v>215</v>
      </c>
      <c r="B3" s="512" t="s">
        <v>199</v>
      </c>
      <c r="C3" s="512" t="s">
        <v>220</v>
      </c>
      <c r="D3" s="515" t="s">
        <v>218</v>
      </c>
      <c r="E3" s="512" t="s">
        <v>222</v>
      </c>
      <c r="F3" s="512"/>
      <c r="G3" s="515" t="s">
        <v>221</v>
      </c>
      <c r="H3" s="153"/>
      <c r="I3" s="153"/>
      <c r="J3" s="153"/>
      <c r="K3" s="513" t="s">
        <v>211</v>
      </c>
      <c r="L3" s="152"/>
      <c r="M3" s="152"/>
      <c r="N3" s="152"/>
      <c r="O3" s="152"/>
      <c r="P3" s="152"/>
      <c r="Q3" s="152" t="s">
        <v>213</v>
      </c>
      <c r="R3" s="152"/>
      <c r="S3" s="152"/>
      <c r="T3" s="152"/>
      <c r="U3" s="152"/>
      <c r="V3" s="152"/>
      <c r="W3" s="152" t="s">
        <v>212</v>
      </c>
      <c r="X3" s="103"/>
    </row>
    <row r="4" spans="1:24" ht="84" customHeight="1">
      <c r="A4" s="512"/>
      <c r="B4" s="512"/>
      <c r="C4" s="512"/>
      <c r="D4" s="515"/>
      <c r="E4" s="154" t="s">
        <v>217</v>
      </c>
      <c r="F4" s="154" t="s">
        <v>216</v>
      </c>
      <c r="G4" s="515"/>
      <c r="H4" s="153"/>
      <c r="I4" s="153"/>
      <c r="J4" s="153"/>
      <c r="K4" s="514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03"/>
    </row>
    <row r="5" spans="1:24" ht="15">
      <c r="A5" s="155">
        <v>1</v>
      </c>
      <c r="B5" s="156" t="s">
        <v>214</v>
      </c>
      <c r="C5" s="156"/>
      <c r="D5" s="153">
        <v>100</v>
      </c>
      <c r="E5" s="153"/>
      <c r="F5" s="153"/>
      <c r="G5" s="153"/>
      <c r="H5" s="153"/>
      <c r="I5" s="153"/>
      <c r="J5" s="153"/>
      <c r="K5" s="153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03"/>
    </row>
    <row r="6" spans="1:24" ht="15">
      <c r="A6" s="155">
        <v>2</v>
      </c>
      <c r="B6" s="157" t="s">
        <v>200</v>
      </c>
      <c r="C6" s="157"/>
      <c r="D6" s="153"/>
      <c r="E6" s="153"/>
      <c r="F6" s="153"/>
      <c r="G6" s="153"/>
      <c r="H6" s="153"/>
      <c r="I6" s="153"/>
      <c r="J6" s="153"/>
      <c r="K6" s="153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03"/>
    </row>
    <row r="7" spans="1:24" ht="15">
      <c r="A7" s="155">
        <v>3</v>
      </c>
      <c r="B7" s="157" t="s">
        <v>201</v>
      </c>
      <c r="C7" s="157"/>
      <c r="D7" s="153"/>
      <c r="E7" s="153"/>
      <c r="F7" s="153"/>
      <c r="G7" s="153"/>
      <c r="H7" s="153"/>
      <c r="I7" s="153"/>
      <c r="J7" s="153"/>
      <c r="K7" s="153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03"/>
    </row>
    <row r="8" spans="1:24" ht="15">
      <c r="A8" s="155">
        <v>4</v>
      </c>
      <c r="B8" s="157" t="s">
        <v>202</v>
      </c>
      <c r="C8" s="157"/>
      <c r="D8" s="153"/>
      <c r="E8" s="153"/>
      <c r="F8" s="153"/>
      <c r="G8" s="153"/>
      <c r="H8" s="153"/>
      <c r="I8" s="153"/>
      <c r="J8" s="153"/>
      <c r="K8" s="153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03"/>
    </row>
    <row r="9" spans="1:24" ht="15">
      <c r="A9" s="155">
        <v>5</v>
      </c>
      <c r="B9" s="157" t="s">
        <v>203</v>
      </c>
      <c r="C9" s="157"/>
      <c r="D9" s="153"/>
      <c r="E9" s="153"/>
      <c r="F9" s="153"/>
      <c r="G9" s="153"/>
      <c r="H9" s="153"/>
      <c r="I9" s="153"/>
      <c r="J9" s="153"/>
      <c r="K9" s="153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03"/>
    </row>
    <row r="10" spans="1:24" ht="15">
      <c r="A10" s="155">
        <v>6</v>
      </c>
      <c r="B10" s="157" t="s">
        <v>204</v>
      </c>
      <c r="C10" s="157"/>
      <c r="D10" s="153"/>
      <c r="E10" s="153"/>
      <c r="F10" s="153"/>
      <c r="G10" s="153"/>
      <c r="H10" s="153"/>
      <c r="I10" s="153"/>
      <c r="J10" s="153"/>
      <c r="K10" s="153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03"/>
    </row>
    <row r="11" spans="1:24" ht="15">
      <c r="A11" s="155">
        <v>7</v>
      </c>
      <c r="B11" s="157" t="s">
        <v>205</v>
      </c>
      <c r="C11" s="157"/>
      <c r="D11" s="153"/>
      <c r="E11" s="153"/>
      <c r="F11" s="153"/>
      <c r="G11" s="153"/>
      <c r="H11" s="153"/>
      <c r="I11" s="153"/>
      <c r="J11" s="153"/>
      <c r="K11" s="153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03"/>
    </row>
    <row r="12" spans="1:24" ht="15">
      <c r="A12" s="155">
        <v>8</v>
      </c>
      <c r="B12" s="157" t="s">
        <v>206</v>
      </c>
      <c r="C12" s="157"/>
      <c r="D12" s="153"/>
      <c r="E12" s="153"/>
      <c r="F12" s="153"/>
      <c r="G12" s="153"/>
      <c r="H12" s="153"/>
      <c r="I12" s="153"/>
      <c r="J12" s="153"/>
      <c r="K12" s="153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03"/>
    </row>
    <row r="13" spans="1:24" ht="15">
      <c r="A13" s="155">
        <v>9</v>
      </c>
      <c r="B13" s="157" t="s">
        <v>207</v>
      </c>
      <c r="C13" s="157"/>
      <c r="D13" s="153"/>
      <c r="E13" s="153"/>
      <c r="F13" s="153"/>
      <c r="G13" s="153"/>
      <c r="H13" s="153"/>
      <c r="I13" s="153"/>
      <c r="J13" s="153"/>
      <c r="K13" s="153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03"/>
    </row>
    <row r="14" spans="1:24" ht="15">
      <c r="A14" s="155">
        <v>10</v>
      </c>
      <c r="B14" s="157" t="s">
        <v>208</v>
      </c>
      <c r="C14" s="157"/>
      <c r="D14" s="153"/>
      <c r="E14" s="153"/>
      <c r="F14" s="153"/>
      <c r="G14" s="153"/>
      <c r="H14" s="153"/>
      <c r="I14" s="153"/>
      <c r="J14" s="153"/>
      <c r="K14" s="153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03"/>
    </row>
    <row r="15" spans="1:24" ht="15">
      <c r="A15" s="155">
        <v>11</v>
      </c>
      <c r="B15" s="157" t="s">
        <v>209</v>
      </c>
      <c r="C15" s="157"/>
      <c r="D15" s="153"/>
      <c r="E15" s="153"/>
      <c r="F15" s="153"/>
      <c r="G15" s="153"/>
      <c r="H15" s="153"/>
      <c r="I15" s="153"/>
      <c r="J15" s="153"/>
      <c r="K15" s="153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03"/>
    </row>
    <row r="16" spans="1:24" ht="21" customHeight="1">
      <c r="A16" s="151" t="s">
        <v>210</v>
      </c>
      <c r="B16" s="151" t="s">
        <v>210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ht="1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 ht="1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ht="1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8" spans="1:4" ht="15">
      <c r="A28" t="s">
        <v>219</v>
      </c>
      <c r="C28">
        <f>SUM(C5:C27)</f>
        <v>0</v>
      </c>
      <c r="D28">
        <f>SUM(D5:D27)</f>
        <v>100</v>
      </c>
    </row>
  </sheetData>
  <mergeCells count="7">
    <mergeCell ref="A3:A4"/>
    <mergeCell ref="K3:K4"/>
    <mergeCell ref="E3:F3"/>
    <mergeCell ref="G3:G4"/>
    <mergeCell ref="D3:D4"/>
    <mergeCell ref="C3:C4"/>
    <mergeCell ref="B3:B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"/>
  <sheetViews>
    <sheetView view="pageLayout" workbookViewId="0" topLeftCell="A1">
      <selection activeCell="G4" sqref="G4"/>
    </sheetView>
  </sheetViews>
  <sheetFormatPr defaultColWidth="9.140625" defaultRowHeight="15"/>
  <cols>
    <col min="1" max="1" width="3.8515625" style="177" customWidth="1"/>
    <col min="2" max="2" width="5.00390625" style="178" customWidth="1"/>
    <col min="3" max="3" width="46.57421875" style="178" customWidth="1"/>
    <col min="4" max="4" width="8.7109375" style="177" hidden="1" customWidth="1"/>
    <col min="5" max="5" width="17.00390625" style="177" customWidth="1"/>
    <col min="6" max="6" width="20.421875" style="177" customWidth="1"/>
    <col min="7" max="7" width="18.28125" style="177" customWidth="1"/>
    <col min="8" max="8" width="17.140625" style="177" customWidth="1"/>
    <col min="9" max="9" width="18.57421875" style="59" customWidth="1"/>
    <col min="10" max="10" width="17.140625" style="59" customWidth="1"/>
    <col min="11" max="11" width="16.57421875" style="59" customWidth="1"/>
    <col min="12" max="12" width="15.421875" style="59" customWidth="1"/>
    <col min="13" max="16384" width="9.140625" style="59" customWidth="1"/>
  </cols>
  <sheetData>
    <row r="1" ht="30" customHeight="1">
      <c r="C1" s="247" t="s">
        <v>324</v>
      </c>
    </row>
    <row r="2" spans="1:9" ht="55.15" customHeight="1">
      <c r="A2" s="528" t="s">
        <v>134</v>
      </c>
      <c r="B2" s="529"/>
      <c r="C2" s="530"/>
      <c r="D2" s="180" t="s">
        <v>77</v>
      </c>
      <c r="E2" s="180" t="s">
        <v>80</v>
      </c>
      <c r="F2" s="180" t="s">
        <v>78</v>
      </c>
      <c r="G2" s="180" t="s">
        <v>225</v>
      </c>
      <c r="H2" s="180" t="s">
        <v>129</v>
      </c>
      <c r="I2" s="175"/>
    </row>
    <row r="3" spans="1:8" ht="15">
      <c r="A3" s="521" t="s">
        <v>229</v>
      </c>
      <c r="B3" s="521"/>
      <c r="C3" s="521"/>
      <c r="D3" s="181" t="s">
        <v>19</v>
      </c>
      <c r="E3" s="176" t="e">
        <f>#REF!</f>
        <v>#REF!</v>
      </c>
      <c r="F3" s="531"/>
      <c r="G3" s="532"/>
      <c r="H3" s="533"/>
    </row>
    <row r="4" spans="1:8" ht="61.5" customHeight="1">
      <c r="A4" s="520" t="s">
        <v>256</v>
      </c>
      <c r="B4" s="520"/>
      <c r="C4" s="521"/>
      <c r="D4" s="181" t="s">
        <v>19</v>
      </c>
      <c r="E4" s="244">
        <f>F4+G4+H4</f>
        <v>0</v>
      </c>
      <c r="F4" s="244"/>
      <c r="G4" s="244"/>
      <c r="H4" s="244"/>
    </row>
    <row r="5" spans="1:8" ht="30.75" customHeight="1">
      <c r="A5" s="534" t="s">
        <v>258</v>
      </c>
      <c r="B5" s="535"/>
      <c r="C5" s="536"/>
      <c r="D5" s="182"/>
      <c r="E5" s="251"/>
      <c r="F5" s="244"/>
      <c r="G5" s="244"/>
      <c r="H5" s="244"/>
    </row>
    <row r="6" spans="1:8" ht="30.75" customHeight="1">
      <c r="A6" s="534" t="s">
        <v>259</v>
      </c>
      <c r="B6" s="535"/>
      <c r="C6" s="536"/>
      <c r="D6" s="182"/>
      <c r="E6" s="251"/>
      <c r="F6" s="244"/>
      <c r="G6" s="244"/>
      <c r="H6" s="244"/>
    </row>
    <row r="7" spans="1:8" ht="30" customHeight="1">
      <c r="A7" s="516" t="s">
        <v>230</v>
      </c>
      <c r="B7" s="516"/>
      <c r="C7" s="516"/>
      <c r="D7" s="182"/>
      <c r="E7" s="210">
        <v>172</v>
      </c>
      <c r="F7" s="517"/>
      <c r="G7" s="518"/>
      <c r="H7" s="519"/>
    </row>
    <row r="8" spans="1:8" ht="48.75" customHeight="1">
      <c r="A8" s="520" t="s">
        <v>234</v>
      </c>
      <c r="B8" s="520"/>
      <c r="C8" s="521"/>
      <c r="D8" s="182" t="s">
        <v>20</v>
      </c>
      <c r="E8" s="290">
        <f>SUM(F8:H8)</f>
        <v>0</v>
      </c>
      <c r="F8" s="245"/>
      <c r="G8" s="246"/>
      <c r="H8" s="246"/>
    </row>
    <row r="9" spans="1:8" ht="63" customHeight="1">
      <c r="A9" s="522" t="s">
        <v>236</v>
      </c>
      <c r="B9" s="523"/>
      <c r="C9" s="524"/>
      <c r="D9" s="182" t="s">
        <v>20</v>
      </c>
      <c r="E9" s="288" t="e">
        <f>E8/E4/E7</f>
        <v>#DIV/0!</v>
      </c>
      <c r="F9" s="288" t="e">
        <f>F8/F4/E7</f>
        <v>#DIV/0!</v>
      </c>
      <c r="G9" s="288" t="e">
        <f>G8/G4/E7</f>
        <v>#DIV/0!</v>
      </c>
      <c r="H9" s="288" t="e">
        <f>H8/H4/E7</f>
        <v>#DIV/0!</v>
      </c>
    </row>
    <row r="10" spans="1:8" ht="54" customHeight="1">
      <c r="A10" s="525" t="s">
        <v>235</v>
      </c>
      <c r="B10" s="526"/>
      <c r="C10" s="527"/>
      <c r="D10" s="185" t="s">
        <v>20</v>
      </c>
      <c r="E10" s="289" t="e">
        <f>E8/$E$3</f>
        <v>#REF!</v>
      </c>
      <c r="F10" s="289" t="e">
        <f>F8/$E$3</f>
        <v>#REF!</v>
      </c>
      <c r="G10" s="289" t="e">
        <f>G8/$E$3</f>
        <v>#REF!</v>
      </c>
      <c r="H10" s="289" t="e">
        <f>H8/$E$3</f>
        <v>#REF!</v>
      </c>
    </row>
    <row r="11" spans="1:8" ht="54.75" customHeight="1">
      <c r="A11" s="525" t="s">
        <v>237</v>
      </c>
      <c r="B11" s="526"/>
      <c r="C11" s="527"/>
      <c r="D11" s="185" t="s">
        <v>20</v>
      </c>
      <c r="E11" s="289" t="e">
        <f>E10/E7</f>
        <v>#REF!</v>
      </c>
      <c r="F11" s="289" t="e">
        <f>F10/E7</f>
        <v>#REF!</v>
      </c>
      <c r="G11" s="289" t="e">
        <f>G10/E7</f>
        <v>#REF!</v>
      </c>
      <c r="H11" s="289" t="e">
        <f>H10/E7</f>
        <v>#REF!</v>
      </c>
    </row>
    <row r="13" spans="2:3" ht="15">
      <c r="B13" s="183" t="s">
        <v>136</v>
      </c>
      <c r="C13" s="100" t="s">
        <v>226</v>
      </c>
    </row>
    <row r="14" spans="2:3" ht="15">
      <c r="B14" s="179"/>
      <c r="C14" s="100" t="s">
        <v>138</v>
      </c>
    </row>
  </sheetData>
  <protectedRanges>
    <protectedRange sqref="E4:H6 E7 F8:H8" name="Диапазон1" securityDescriptor="O:WDG:WDD:(A;;CC;;;WD)"/>
  </protectedRanges>
  <mergeCells count="12">
    <mergeCell ref="A11:C11"/>
    <mergeCell ref="A2:C2"/>
    <mergeCell ref="A3:C3"/>
    <mergeCell ref="F3:H3"/>
    <mergeCell ref="A4:C4"/>
    <mergeCell ref="A5:C5"/>
    <mergeCell ref="A6:C6"/>
    <mergeCell ref="A7:C7"/>
    <mergeCell ref="F7:H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workbookViewId="0" topLeftCell="A1">
      <selection activeCell="C4" sqref="C4:E4"/>
    </sheetView>
  </sheetViews>
  <sheetFormatPr defaultColWidth="9.140625" defaultRowHeight="15"/>
  <cols>
    <col min="1" max="1" width="7.421875" style="177" customWidth="1"/>
    <col min="2" max="2" width="73.57421875" style="178" customWidth="1"/>
    <col min="3" max="3" width="16.421875" style="177" customWidth="1"/>
    <col min="4" max="5" width="16.421875" style="59" customWidth="1"/>
    <col min="6" max="6" width="16.57421875" style="59" customWidth="1"/>
    <col min="7" max="7" width="15.421875" style="59" customWidth="1"/>
    <col min="8" max="16384" width="9.140625" style="59" customWidth="1"/>
  </cols>
  <sheetData>
    <row r="1" spans="1:5" ht="18.75" customHeight="1">
      <c r="A1" s="540" t="s">
        <v>264</v>
      </c>
      <c r="B1" s="540"/>
      <c r="C1" s="540"/>
      <c r="D1" s="540"/>
      <c r="E1" s="540"/>
    </row>
    <row r="2" spans="1:5" ht="20.25" customHeight="1">
      <c r="A2" s="541" t="s">
        <v>304</v>
      </c>
      <c r="B2" s="541"/>
      <c r="C2" s="541"/>
      <c r="D2" s="541"/>
      <c r="E2" s="541"/>
    </row>
    <row r="3" spans="1:3" ht="14.25">
      <c r="A3" s="59"/>
      <c r="B3" s="59"/>
      <c r="C3" s="59"/>
    </row>
    <row r="4" spans="1:5" ht="15">
      <c r="A4" s="542" t="s">
        <v>265</v>
      </c>
      <c r="B4" s="542" t="s">
        <v>266</v>
      </c>
      <c r="C4" s="545" t="s">
        <v>325</v>
      </c>
      <c r="D4" s="546"/>
      <c r="E4" s="547"/>
    </row>
    <row r="5" spans="1:5" ht="15" customHeight="1">
      <c r="A5" s="543"/>
      <c r="B5" s="543"/>
      <c r="C5" s="548" t="s">
        <v>80</v>
      </c>
      <c r="D5" s="545" t="s">
        <v>267</v>
      </c>
      <c r="E5" s="547"/>
    </row>
    <row r="6" spans="1:5" ht="15">
      <c r="A6" s="544"/>
      <c r="B6" s="544"/>
      <c r="C6" s="548"/>
      <c r="D6" s="326" t="s">
        <v>268</v>
      </c>
      <c r="E6" s="326" t="s">
        <v>269</v>
      </c>
    </row>
    <row r="7" spans="1:5" ht="15.75" customHeight="1">
      <c r="A7" s="326" t="s">
        <v>270</v>
      </c>
      <c r="B7" s="332" t="s">
        <v>271</v>
      </c>
      <c r="C7" s="331">
        <f>D7+E7</f>
        <v>0</v>
      </c>
      <c r="D7" s="336"/>
      <c r="E7" s="336"/>
    </row>
    <row r="8" spans="1:5" ht="15.75" customHeight="1">
      <c r="A8" s="326" t="s">
        <v>272</v>
      </c>
      <c r="B8" s="333" t="s">
        <v>273</v>
      </c>
      <c r="C8" s="331">
        <f>D8+E8</f>
        <v>0</v>
      </c>
      <c r="D8" s="336"/>
      <c r="E8" s="336"/>
    </row>
    <row r="9" spans="1:5" ht="15.75" customHeight="1">
      <c r="A9" s="326"/>
      <c r="B9" s="327" t="s">
        <v>274</v>
      </c>
      <c r="C9" s="545"/>
      <c r="D9" s="546"/>
      <c r="E9" s="547"/>
    </row>
    <row r="10" spans="1:5" ht="15.75" customHeight="1">
      <c r="A10" s="326" t="s">
        <v>275</v>
      </c>
      <c r="B10" s="333" t="s">
        <v>305</v>
      </c>
      <c r="C10" s="331">
        <f aca="true" t="shared" si="0" ref="C10:C23">D10+E10</f>
        <v>0</v>
      </c>
      <c r="D10" s="335">
        <f>D11+D15</f>
        <v>0</v>
      </c>
      <c r="E10" s="329">
        <f>E11+E15</f>
        <v>0</v>
      </c>
    </row>
    <row r="11" spans="1:5" ht="15.75" customHeight="1">
      <c r="A11" s="326" t="s">
        <v>311</v>
      </c>
      <c r="B11" s="334" t="s">
        <v>309</v>
      </c>
      <c r="C11" s="331">
        <f t="shared" si="0"/>
        <v>0</v>
      </c>
      <c r="D11" s="329">
        <f>D12+D13+D14</f>
        <v>0</v>
      </c>
      <c r="E11" s="329">
        <f>E12+E13+E14</f>
        <v>0</v>
      </c>
    </row>
    <row r="12" spans="1:5" ht="15.75" customHeight="1">
      <c r="A12" s="326" t="s">
        <v>317</v>
      </c>
      <c r="B12" s="327" t="s">
        <v>306</v>
      </c>
      <c r="C12" s="331">
        <f t="shared" si="0"/>
        <v>0</v>
      </c>
      <c r="D12" s="336"/>
      <c r="E12" s="336"/>
    </row>
    <row r="13" spans="1:5" ht="15.75" customHeight="1">
      <c r="A13" s="326" t="s">
        <v>317</v>
      </c>
      <c r="B13" s="327" t="s">
        <v>307</v>
      </c>
      <c r="C13" s="331">
        <f t="shared" si="0"/>
        <v>0</v>
      </c>
      <c r="D13" s="336"/>
      <c r="E13" s="336"/>
    </row>
    <row r="14" spans="1:5" ht="15.75" customHeight="1">
      <c r="A14" s="326" t="s">
        <v>317</v>
      </c>
      <c r="B14" s="327" t="s">
        <v>308</v>
      </c>
      <c r="C14" s="331">
        <f t="shared" si="0"/>
        <v>0</v>
      </c>
      <c r="D14" s="336"/>
      <c r="E14" s="336"/>
    </row>
    <row r="15" spans="1:5" ht="15.75" customHeight="1">
      <c r="A15" s="326" t="s">
        <v>312</v>
      </c>
      <c r="B15" s="334" t="s">
        <v>310</v>
      </c>
      <c r="C15" s="331">
        <f t="shared" si="0"/>
        <v>0</v>
      </c>
      <c r="D15" s="335">
        <f>D16+D17+D18</f>
        <v>0</v>
      </c>
      <c r="E15" s="335">
        <f>E16+E17+E18</f>
        <v>0</v>
      </c>
    </row>
    <row r="16" spans="1:5" ht="15.75" customHeight="1">
      <c r="A16" s="326" t="s">
        <v>317</v>
      </c>
      <c r="B16" s="327" t="s">
        <v>306</v>
      </c>
      <c r="C16" s="331">
        <f t="shared" si="0"/>
        <v>0</v>
      </c>
      <c r="D16" s="336"/>
      <c r="E16" s="336"/>
    </row>
    <row r="17" spans="1:5" ht="15.75" customHeight="1">
      <c r="A17" s="326" t="s">
        <v>317</v>
      </c>
      <c r="B17" s="327" t="s">
        <v>307</v>
      </c>
      <c r="C17" s="331">
        <f t="shared" si="0"/>
        <v>0</v>
      </c>
      <c r="D17" s="336"/>
      <c r="E17" s="336"/>
    </row>
    <row r="18" spans="1:5" ht="15.75" customHeight="1">
      <c r="A18" s="326" t="s">
        <v>317</v>
      </c>
      <c r="B18" s="327" t="s">
        <v>308</v>
      </c>
      <c r="C18" s="331">
        <f t="shared" si="0"/>
        <v>0</v>
      </c>
      <c r="D18" s="336"/>
      <c r="E18" s="336"/>
    </row>
    <row r="19" spans="1:5" ht="15.75" customHeight="1">
      <c r="A19" s="326" t="s">
        <v>276</v>
      </c>
      <c r="B19" s="327" t="s">
        <v>277</v>
      </c>
      <c r="C19" s="331">
        <f t="shared" si="0"/>
        <v>0</v>
      </c>
      <c r="D19" s="336"/>
      <c r="E19" s="336"/>
    </row>
    <row r="20" spans="1:5" ht="44.25" customHeight="1">
      <c r="A20" s="326" t="s">
        <v>278</v>
      </c>
      <c r="B20" s="327" t="s">
        <v>279</v>
      </c>
      <c r="C20" s="331">
        <f t="shared" si="0"/>
        <v>0</v>
      </c>
      <c r="D20" s="336"/>
      <c r="E20" s="336"/>
    </row>
    <row r="21" spans="1:5" ht="15.75" customHeight="1">
      <c r="A21" s="326" t="s">
        <v>317</v>
      </c>
      <c r="B21" s="327" t="s">
        <v>316</v>
      </c>
      <c r="C21" s="331">
        <f t="shared" si="0"/>
        <v>0</v>
      </c>
      <c r="D21" s="336"/>
      <c r="E21" s="336"/>
    </row>
    <row r="22" spans="1:5" ht="15.75" customHeight="1">
      <c r="A22" s="326" t="s">
        <v>280</v>
      </c>
      <c r="B22" s="332" t="s">
        <v>281</v>
      </c>
      <c r="C22" s="331">
        <f t="shared" si="0"/>
        <v>0</v>
      </c>
      <c r="D22" s="336"/>
      <c r="E22" s="336"/>
    </row>
    <row r="23" spans="1:5" ht="15.75" customHeight="1">
      <c r="A23" s="326" t="s">
        <v>282</v>
      </c>
      <c r="B23" s="333" t="s">
        <v>273</v>
      </c>
      <c r="C23" s="331">
        <f t="shared" si="0"/>
        <v>0</v>
      </c>
      <c r="D23" s="336"/>
      <c r="E23" s="336"/>
    </row>
    <row r="24" spans="1:5" ht="15.75" customHeight="1">
      <c r="A24" s="326"/>
      <c r="B24" s="327" t="s">
        <v>274</v>
      </c>
      <c r="C24" s="545"/>
      <c r="D24" s="546"/>
      <c r="E24" s="547"/>
    </row>
    <row r="25" spans="1:5" ht="15.75" customHeight="1">
      <c r="A25" s="328" t="s">
        <v>283</v>
      </c>
      <c r="B25" s="333" t="s">
        <v>305</v>
      </c>
      <c r="C25" s="331">
        <f aca="true" t="shared" si="1" ref="C25:C37">D25+E25</f>
        <v>0</v>
      </c>
      <c r="D25" s="329">
        <f>D26+D30</f>
        <v>0</v>
      </c>
      <c r="E25" s="329">
        <f>E26+E30</f>
        <v>0</v>
      </c>
    </row>
    <row r="26" spans="1:5" ht="15.75" customHeight="1">
      <c r="A26" s="328" t="s">
        <v>313</v>
      </c>
      <c r="B26" s="334" t="s">
        <v>309</v>
      </c>
      <c r="C26" s="331">
        <f t="shared" si="1"/>
        <v>0</v>
      </c>
      <c r="D26" s="329">
        <f>D27+D28+D29</f>
        <v>0</v>
      </c>
      <c r="E26" s="329">
        <f>E27+E28+E29</f>
        <v>0</v>
      </c>
    </row>
    <row r="27" spans="1:5" ht="15.75" customHeight="1">
      <c r="A27" s="326" t="s">
        <v>317</v>
      </c>
      <c r="B27" s="327" t="s">
        <v>306</v>
      </c>
      <c r="C27" s="331">
        <f t="shared" si="1"/>
        <v>0</v>
      </c>
      <c r="D27" s="336"/>
      <c r="E27" s="336"/>
    </row>
    <row r="28" spans="1:5" ht="15.75" customHeight="1">
      <c r="A28" s="326" t="s">
        <v>317</v>
      </c>
      <c r="B28" s="327" t="s">
        <v>307</v>
      </c>
      <c r="C28" s="331">
        <f t="shared" si="1"/>
        <v>0</v>
      </c>
      <c r="D28" s="336"/>
      <c r="E28" s="336"/>
    </row>
    <row r="29" spans="1:5" ht="15.75" customHeight="1">
      <c r="A29" s="326" t="s">
        <v>317</v>
      </c>
      <c r="B29" s="327" t="s">
        <v>308</v>
      </c>
      <c r="C29" s="331">
        <f t="shared" si="1"/>
        <v>0</v>
      </c>
      <c r="D29" s="336"/>
      <c r="E29" s="336"/>
    </row>
    <row r="30" spans="1:5" ht="15.75" customHeight="1">
      <c r="A30" s="328" t="s">
        <v>314</v>
      </c>
      <c r="B30" s="334" t="s">
        <v>310</v>
      </c>
      <c r="C30" s="331">
        <f t="shared" si="1"/>
        <v>0</v>
      </c>
      <c r="D30" s="329">
        <f>D31+D32+D33</f>
        <v>0</v>
      </c>
      <c r="E30" s="329">
        <f>E31+E32+E33</f>
        <v>0</v>
      </c>
    </row>
    <row r="31" spans="1:5" ht="15.75" customHeight="1">
      <c r="A31" s="326" t="s">
        <v>317</v>
      </c>
      <c r="B31" s="327" t="s">
        <v>306</v>
      </c>
      <c r="C31" s="331">
        <f t="shared" si="1"/>
        <v>0</v>
      </c>
      <c r="D31" s="336"/>
      <c r="E31" s="336"/>
    </row>
    <row r="32" spans="1:5" ht="15.75" customHeight="1">
      <c r="A32" s="326" t="s">
        <v>317</v>
      </c>
      <c r="B32" s="327" t="s">
        <v>307</v>
      </c>
      <c r="C32" s="331">
        <f t="shared" si="1"/>
        <v>0</v>
      </c>
      <c r="D32" s="336"/>
      <c r="E32" s="336"/>
    </row>
    <row r="33" spans="1:5" ht="15.75" customHeight="1">
      <c r="A33" s="326" t="s">
        <v>317</v>
      </c>
      <c r="B33" s="327" t="s">
        <v>308</v>
      </c>
      <c r="C33" s="331">
        <f t="shared" si="1"/>
        <v>0</v>
      </c>
      <c r="D33" s="336"/>
      <c r="E33" s="336"/>
    </row>
    <row r="34" spans="1:5" ht="15.75" customHeight="1">
      <c r="A34" s="326" t="s">
        <v>284</v>
      </c>
      <c r="B34" s="327" t="s">
        <v>277</v>
      </c>
      <c r="C34" s="331">
        <f t="shared" si="1"/>
        <v>0</v>
      </c>
      <c r="D34" s="336"/>
      <c r="E34" s="336"/>
    </row>
    <row r="35" spans="1:5" ht="48.75" customHeight="1">
      <c r="A35" s="326" t="s">
        <v>285</v>
      </c>
      <c r="B35" s="327" t="s">
        <v>279</v>
      </c>
      <c r="C35" s="331">
        <f t="shared" si="1"/>
        <v>0</v>
      </c>
      <c r="D35" s="336"/>
      <c r="E35" s="336"/>
    </row>
    <row r="36" spans="1:5" ht="17.25" customHeight="1">
      <c r="A36" s="326" t="s">
        <v>317</v>
      </c>
      <c r="B36" s="327" t="s">
        <v>316</v>
      </c>
      <c r="C36" s="331">
        <f t="shared" si="1"/>
        <v>0</v>
      </c>
      <c r="D36" s="336"/>
      <c r="E36" s="336"/>
    </row>
    <row r="37" spans="1:5" ht="30.75" customHeight="1">
      <c r="A37" s="326" t="s">
        <v>286</v>
      </c>
      <c r="B37" s="332" t="s">
        <v>315</v>
      </c>
      <c r="C37" s="331">
        <f t="shared" si="1"/>
        <v>0</v>
      </c>
      <c r="D37" s="330">
        <f>D39+D40+D41+D42</f>
        <v>0</v>
      </c>
      <c r="E37" s="330">
        <f>E39+E40+E41+E42</f>
        <v>0</v>
      </c>
    </row>
    <row r="38" spans="1:5" ht="16.5" customHeight="1">
      <c r="A38" s="326"/>
      <c r="B38" s="327" t="s">
        <v>287</v>
      </c>
      <c r="C38" s="537"/>
      <c r="D38" s="538"/>
      <c r="E38" s="539"/>
    </row>
    <row r="39" spans="1:5" ht="16.5" customHeight="1">
      <c r="A39" s="326" t="s">
        <v>288</v>
      </c>
      <c r="B39" s="327" t="s">
        <v>319</v>
      </c>
      <c r="C39" s="331">
        <f>D39+E39</f>
        <v>0</v>
      </c>
      <c r="D39" s="336"/>
      <c r="E39" s="336"/>
    </row>
    <row r="40" spans="1:5" ht="16.5" customHeight="1">
      <c r="A40" s="326" t="s">
        <v>289</v>
      </c>
      <c r="B40" s="327" t="s">
        <v>320</v>
      </c>
      <c r="C40" s="331">
        <f>D40+E40</f>
        <v>0</v>
      </c>
      <c r="D40" s="336"/>
      <c r="E40" s="336"/>
    </row>
    <row r="41" spans="1:5" ht="16.5" customHeight="1">
      <c r="A41" s="326" t="s">
        <v>290</v>
      </c>
      <c r="B41" s="327" t="s">
        <v>321</v>
      </c>
      <c r="C41" s="331">
        <f>D41+E41</f>
        <v>0</v>
      </c>
      <c r="D41" s="336"/>
      <c r="E41" s="336"/>
    </row>
    <row r="42" spans="1:5" ht="16.5" customHeight="1">
      <c r="A42" s="326" t="s">
        <v>291</v>
      </c>
      <c r="B42" s="327" t="s">
        <v>322</v>
      </c>
      <c r="C42" s="331">
        <f>D42+E42</f>
        <v>0</v>
      </c>
      <c r="D42" s="336"/>
      <c r="E42" s="336"/>
    </row>
    <row r="43" spans="1:5" ht="15.75" customHeight="1">
      <c r="A43" s="326" t="s">
        <v>292</v>
      </c>
      <c r="B43" s="332" t="s">
        <v>318</v>
      </c>
      <c r="C43" s="331">
        <f>D43+E43</f>
        <v>0</v>
      </c>
      <c r="D43" s="330">
        <f>D45+D46+D47+D48</f>
        <v>0</v>
      </c>
      <c r="E43" s="330">
        <f>E45+E46+E47+E48</f>
        <v>0</v>
      </c>
    </row>
    <row r="44" spans="1:5" ht="15.75" customHeight="1">
      <c r="A44" s="326"/>
      <c r="B44" s="327" t="s">
        <v>287</v>
      </c>
      <c r="C44" s="537"/>
      <c r="D44" s="538"/>
      <c r="E44" s="539"/>
    </row>
    <row r="45" spans="1:5" ht="15.75" customHeight="1">
      <c r="A45" s="326" t="s">
        <v>293</v>
      </c>
      <c r="B45" s="327" t="s">
        <v>319</v>
      </c>
      <c r="C45" s="331">
        <f>D45+E45</f>
        <v>0</v>
      </c>
      <c r="D45" s="336"/>
      <c r="E45" s="336"/>
    </row>
    <row r="46" spans="1:5" ht="15.75" customHeight="1">
      <c r="A46" s="326" t="s">
        <v>294</v>
      </c>
      <c r="B46" s="327" t="s">
        <v>320</v>
      </c>
      <c r="C46" s="331">
        <f>D46+E46</f>
        <v>0</v>
      </c>
      <c r="D46" s="336"/>
      <c r="E46" s="336"/>
    </row>
    <row r="47" spans="1:5" ht="15.75" customHeight="1">
      <c r="A47" s="326" t="s">
        <v>295</v>
      </c>
      <c r="B47" s="327" t="s">
        <v>321</v>
      </c>
      <c r="C47" s="331">
        <f>D47+E47</f>
        <v>0</v>
      </c>
      <c r="D47" s="336"/>
      <c r="E47" s="336"/>
    </row>
    <row r="48" spans="1:5" ht="15.75" customHeight="1">
      <c r="A48" s="326" t="s">
        <v>296</v>
      </c>
      <c r="B48" s="327" t="s">
        <v>322</v>
      </c>
      <c r="C48" s="331">
        <f>D48+E48</f>
        <v>0</v>
      </c>
      <c r="D48" s="336"/>
      <c r="E48" s="336"/>
    </row>
    <row r="49" spans="1:5" ht="15.75" customHeight="1">
      <c r="A49" s="326" t="s">
        <v>297</v>
      </c>
      <c r="B49" s="332" t="s">
        <v>298</v>
      </c>
      <c r="C49" s="331">
        <f>D49+E49</f>
        <v>0</v>
      </c>
      <c r="D49" s="330">
        <f>D51+D52+D53+D54</f>
        <v>0</v>
      </c>
      <c r="E49" s="330">
        <f>E51+E52+E53+E54</f>
        <v>0</v>
      </c>
    </row>
    <row r="50" spans="1:5" ht="15.75" customHeight="1">
      <c r="A50" s="326"/>
      <c r="B50" s="327" t="s">
        <v>299</v>
      </c>
      <c r="C50" s="537"/>
      <c r="D50" s="538"/>
      <c r="E50" s="539"/>
    </row>
    <row r="51" spans="1:5" ht="15.75" customHeight="1">
      <c r="A51" s="326" t="s">
        <v>300</v>
      </c>
      <c r="B51" s="327" t="s">
        <v>319</v>
      </c>
      <c r="C51" s="331">
        <f>D51+E51</f>
        <v>0</v>
      </c>
      <c r="D51" s="336"/>
      <c r="E51" s="336"/>
    </row>
    <row r="52" spans="1:5" ht="15.75" customHeight="1">
      <c r="A52" s="326" t="s">
        <v>301</v>
      </c>
      <c r="B52" s="327" t="s">
        <v>320</v>
      </c>
      <c r="C52" s="331">
        <f>D52+E52</f>
        <v>0</v>
      </c>
      <c r="D52" s="336"/>
      <c r="E52" s="336"/>
    </row>
    <row r="53" spans="1:5" ht="15.75" customHeight="1">
      <c r="A53" s="326" t="s">
        <v>302</v>
      </c>
      <c r="B53" s="327" t="s">
        <v>321</v>
      </c>
      <c r="C53" s="331">
        <f>D53+E53</f>
        <v>0</v>
      </c>
      <c r="D53" s="336"/>
      <c r="E53" s="336"/>
    </row>
    <row r="54" spans="1:5" ht="15.75" customHeight="1">
      <c r="A54" s="326" t="s">
        <v>303</v>
      </c>
      <c r="B54" s="327" t="s">
        <v>322</v>
      </c>
      <c r="C54" s="331">
        <f>D54+E54</f>
        <v>0</v>
      </c>
      <c r="D54" s="336"/>
      <c r="E54" s="336"/>
    </row>
    <row r="56" spans="1:3" ht="15">
      <c r="A56" s="183" t="s">
        <v>136</v>
      </c>
      <c r="B56" s="100" t="s">
        <v>226</v>
      </c>
      <c r="C56" s="59"/>
    </row>
    <row r="57" spans="1:3" ht="15">
      <c r="A57" s="179"/>
      <c r="B57" s="100" t="s">
        <v>138</v>
      </c>
      <c r="C57" s="59"/>
    </row>
    <row r="58" spans="1:3" ht="14.25">
      <c r="A58" s="59"/>
      <c r="B58" s="59"/>
      <c r="C58" s="59"/>
    </row>
  </sheetData>
  <mergeCells count="12">
    <mergeCell ref="C50:E50"/>
    <mergeCell ref="C5:C6"/>
    <mergeCell ref="D5:E5"/>
    <mergeCell ref="C9:E9"/>
    <mergeCell ref="C24:E24"/>
    <mergeCell ref="C38:E38"/>
    <mergeCell ref="C44:E44"/>
    <mergeCell ref="A1:E1"/>
    <mergeCell ref="A2:E2"/>
    <mergeCell ref="A4:A6"/>
    <mergeCell ref="B4:B6"/>
    <mergeCell ref="C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view="pageBreakPreview" zoomScale="115" zoomScaleSheetLayoutView="115" workbookViewId="0" topLeftCell="A1">
      <selection activeCell="D8" sqref="D8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10.00390625" style="0" customWidth="1"/>
    <col min="10" max="10" width="9.00390625" style="0" customWidth="1"/>
    <col min="11" max="11" width="12.8515625" style="0" customWidth="1"/>
    <col min="12" max="12" width="15.8515625" style="0" customWidth="1"/>
    <col min="13" max="13" width="10.28125" style="0" customWidth="1"/>
    <col min="14" max="14" width="13.8515625" style="0" customWidth="1"/>
    <col min="16" max="16" width="11.57421875" style="0" bestFit="1" customWidth="1"/>
    <col min="17" max="17" width="10.421875" style="0" bestFit="1" customWidth="1"/>
  </cols>
  <sheetData>
    <row r="1" spans="1:13" ht="19.5" thickBot="1">
      <c r="A1" s="5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ht="63" customHeight="1">
      <c r="A2" s="355" t="s">
        <v>13</v>
      </c>
      <c r="B2" s="357" t="s">
        <v>194</v>
      </c>
      <c r="C2" s="359" t="s">
        <v>0</v>
      </c>
      <c r="D2" s="359"/>
      <c r="E2" s="359"/>
      <c r="F2" s="359"/>
      <c r="G2" s="359"/>
      <c r="H2" s="353" t="s">
        <v>2</v>
      </c>
      <c r="I2" s="354"/>
      <c r="J2" s="354"/>
      <c r="K2" s="354"/>
      <c r="L2" s="354"/>
      <c r="M2" s="354"/>
      <c r="N2" s="227"/>
    </row>
    <row r="3" spans="1:16" ht="117" customHeight="1" thickBot="1">
      <c r="A3" s="356"/>
      <c r="B3" s="358"/>
      <c r="C3" s="150" t="s">
        <v>3</v>
      </c>
      <c r="D3" s="150" t="s">
        <v>4</v>
      </c>
      <c r="E3" s="150" t="s">
        <v>5</v>
      </c>
      <c r="F3" s="150" t="s">
        <v>6</v>
      </c>
      <c r="G3" s="150" t="s">
        <v>7</v>
      </c>
      <c r="H3" s="164" t="s">
        <v>1</v>
      </c>
      <c r="I3" s="163" t="s">
        <v>8</v>
      </c>
      <c r="J3" s="163" t="s">
        <v>9</v>
      </c>
      <c r="K3" s="163" t="s">
        <v>10</v>
      </c>
      <c r="L3" s="164" t="s">
        <v>11</v>
      </c>
      <c r="M3" s="226" t="s">
        <v>12</v>
      </c>
      <c r="N3" s="228"/>
      <c r="P3" s="212"/>
    </row>
    <row r="4" spans="1:14" ht="15.75">
      <c r="A4" s="149" t="s">
        <v>174</v>
      </c>
      <c r="B4" s="252" t="e">
        <f>#REF!</f>
        <v>#REF!</v>
      </c>
      <c r="C4" s="315"/>
      <c r="D4" s="315"/>
      <c r="E4" s="315"/>
      <c r="F4" s="315"/>
      <c r="G4" s="315"/>
      <c r="H4" s="316"/>
      <c r="I4" s="316"/>
      <c r="J4" s="316"/>
      <c r="K4" s="316"/>
      <c r="L4" s="316"/>
      <c r="M4" s="317"/>
      <c r="N4" s="229"/>
    </row>
    <row r="5" spans="1:14" ht="15.75">
      <c r="A5" s="146" t="s">
        <v>175</v>
      </c>
      <c r="B5" s="252" t="e">
        <f>#REF!</f>
        <v>#REF!</v>
      </c>
      <c r="C5" s="315"/>
      <c r="D5" s="318"/>
      <c r="E5" s="318"/>
      <c r="F5" s="315"/>
      <c r="G5" s="315"/>
      <c r="H5" s="316"/>
      <c r="I5" s="316"/>
      <c r="J5" s="316"/>
      <c r="K5" s="316"/>
      <c r="L5" s="316"/>
      <c r="M5" s="317"/>
      <c r="N5" s="229"/>
    </row>
    <row r="6" spans="1:14" ht="15.75">
      <c r="A6" s="146" t="s">
        <v>176</v>
      </c>
      <c r="B6" s="253" t="e">
        <f>#REF!</f>
        <v>#REF!</v>
      </c>
      <c r="C6" s="318"/>
      <c r="D6" s="318"/>
      <c r="E6" s="318"/>
      <c r="F6" s="315"/>
      <c r="G6" s="315"/>
      <c r="H6" s="316"/>
      <c r="I6" s="316"/>
      <c r="J6" s="316"/>
      <c r="K6" s="316"/>
      <c r="L6" s="316"/>
      <c r="M6" s="317"/>
      <c r="N6" s="229"/>
    </row>
    <row r="7" spans="1:14" ht="16.5" thickBot="1">
      <c r="A7" s="147" t="s">
        <v>76</v>
      </c>
      <c r="B7" s="254" t="e">
        <f>#REF!</f>
        <v>#REF!</v>
      </c>
      <c r="C7" s="254">
        <f aca="true" t="shared" si="0" ref="C7:K7">C6+C5+C4</f>
        <v>0</v>
      </c>
      <c r="D7" s="254">
        <f t="shared" si="0"/>
        <v>0</v>
      </c>
      <c r="E7" s="254">
        <f t="shared" si="0"/>
        <v>0</v>
      </c>
      <c r="F7" s="254">
        <f t="shared" si="0"/>
        <v>0</v>
      </c>
      <c r="G7" s="254">
        <f t="shared" si="0"/>
        <v>0</v>
      </c>
      <c r="H7" s="256">
        <f t="shared" si="0"/>
        <v>0</v>
      </c>
      <c r="I7" s="256">
        <f t="shared" si="0"/>
        <v>0</v>
      </c>
      <c r="J7" s="256">
        <f t="shared" si="0"/>
        <v>0</v>
      </c>
      <c r="K7" s="256">
        <f t="shared" si="0"/>
        <v>0</v>
      </c>
      <c r="L7" s="256">
        <f>L6+L5+L4</f>
        <v>0</v>
      </c>
      <c r="M7" s="257">
        <f>M6+M5+M4</f>
        <v>0</v>
      </c>
      <c r="N7" s="229"/>
    </row>
    <row r="8" spans="1:14" ht="16.5" thickBot="1">
      <c r="A8" s="148" t="s">
        <v>14</v>
      </c>
      <c r="B8" s="255" t="e">
        <f>SUM(C8:G8)</f>
        <v>#REF!</v>
      </c>
      <c r="C8" s="255" t="e">
        <f aca="true" t="shared" si="1" ref="C8:M8">SUM(C4:C6)/$B$7*100</f>
        <v>#REF!</v>
      </c>
      <c r="D8" s="255" t="e">
        <f t="shared" si="1"/>
        <v>#REF!</v>
      </c>
      <c r="E8" s="255" t="e">
        <f t="shared" si="1"/>
        <v>#REF!</v>
      </c>
      <c r="F8" s="255" t="e">
        <f t="shared" si="1"/>
        <v>#REF!</v>
      </c>
      <c r="G8" s="255" t="e">
        <f t="shared" si="1"/>
        <v>#REF!</v>
      </c>
      <c r="H8" s="255" t="e">
        <f t="shared" si="1"/>
        <v>#REF!</v>
      </c>
      <c r="I8" s="255" t="e">
        <f t="shared" si="1"/>
        <v>#REF!</v>
      </c>
      <c r="J8" s="255" t="e">
        <f t="shared" si="1"/>
        <v>#REF!</v>
      </c>
      <c r="K8" s="255" t="e">
        <f t="shared" si="1"/>
        <v>#REF!</v>
      </c>
      <c r="L8" s="255" t="e">
        <f t="shared" si="1"/>
        <v>#REF!</v>
      </c>
      <c r="M8" s="258" t="e">
        <f t="shared" si="1"/>
        <v>#REF!</v>
      </c>
      <c r="N8" s="230"/>
    </row>
    <row r="9" spans="1:13" ht="15.75">
      <c r="A9" s="126" t="s">
        <v>136</v>
      </c>
      <c r="B9" s="100" t="s">
        <v>226</v>
      </c>
      <c r="D9" s="127"/>
      <c r="E9" s="218"/>
      <c r="F9" s="127"/>
      <c r="G9" s="127"/>
      <c r="H9" s="217"/>
      <c r="I9" s="127"/>
      <c r="J9" s="127"/>
      <c r="K9" s="127"/>
      <c r="L9" s="127"/>
      <c r="M9" s="127"/>
    </row>
    <row r="10" spans="1:13" ht="15">
      <c r="A10" s="101"/>
      <c r="B10" s="100" t="s">
        <v>138</v>
      </c>
      <c r="D10" s="102"/>
      <c r="E10" s="217"/>
      <c r="F10" s="102"/>
      <c r="G10" s="102"/>
      <c r="H10" s="102"/>
      <c r="I10" s="102"/>
      <c r="J10" s="102"/>
      <c r="K10" s="102"/>
      <c r="L10" s="102"/>
      <c r="M10" s="102"/>
    </row>
    <row r="11" spans="1:13" ht="15">
      <c r="A11" s="224"/>
      <c r="B11" s="100"/>
      <c r="D11" s="102"/>
      <c r="E11" s="217"/>
      <c r="F11" s="102"/>
      <c r="G11" s="102"/>
      <c r="H11" s="102"/>
      <c r="I11" s="102"/>
      <c r="J11" s="102"/>
      <c r="K11" s="102"/>
      <c r="L11" s="102"/>
      <c r="M11" s="102"/>
    </row>
  </sheetData>
  <sheetProtection password="CA6C" sheet="1"/>
  <protectedRanges>
    <protectedRange sqref="C4:M6" name="Диапазон1_2" securityDescriptor="O:WDG:WDD:(A;;CC;;;WD)"/>
  </protectedRanges>
  <mergeCells count="4">
    <mergeCell ref="H2:M2"/>
    <mergeCell ref="A2:A3"/>
    <mergeCell ref="B2:B3"/>
    <mergeCell ref="C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view="pageBreakPreview" zoomScaleSheetLayoutView="100" workbookViewId="0" topLeftCell="A1">
      <selection activeCell="C3" sqref="C3"/>
    </sheetView>
  </sheetViews>
  <sheetFormatPr defaultColWidth="9.140625" defaultRowHeight="15"/>
  <cols>
    <col min="1" max="1" width="5.57421875" style="6" customWidth="1"/>
    <col min="2" max="2" width="47.421875" style="6" customWidth="1"/>
    <col min="3" max="3" width="9.140625" style="11" customWidth="1"/>
    <col min="4" max="5" width="9.140625" style="6" customWidth="1"/>
    <col min="6" max="6" width="5.28125" style="6" customWidth="1"/>
    <col min="7" max="16384" width="9.140625" style="6" customWidth="1"/>
  </cols>
  <sheetData>
    <row r="1" spans="1:4" ht="15.75" customHeight="1">
      <c r="A1" s="370" t="s">
        <v>238</v>
      </c>
      <c r="B1" s="371"/>
      <c r="C1" s="371"/>
      <c r="D1" s="371"/>
    </row>
    <row r="2" spans="1:4" ht="17.25" customHeight="1" thickBot="1">
      <c r="A2" s="15"/>
      <c r="B2" s="13"/>
      <c r="C2" s="16" t="s">
        <v>52</v>
      </c>
      <c r="D2" s="16" t="s">
        <v>14</v>
      </c>
    </row>
    <row r="3" spans="1:5" ht="15">
      <c r="A3" s="362" t="s">
        <v>171</v>
      </c>
      <c r="B3" s="364"/>
      <c r="C3" s="158"/>
      <c r="D3" s="307"/>
      <c r="E3" s="17"/>
    </row>
    <row r="4" spans="1:6" ht="24" customHeight="1">
      <c r="A4" s="366" t="s">
        <v>252</v>
      </c>
      <c r="B4" s="367"/>
      <c r="C4" s="159"/>
      <c r="D4" s="259" t="e">
        <f>C4/$C$3</f>
        <v>#DIV/0!</v>
      </c>
      <c r="E4" s="14"/>
      <c r="F4" s="222"/>
    </row>
    <row r="5" spans="1:6" ht="19.5" customHeight="1">
      <c r="A5" s="362" t="s">
        <v>69</v>
      </c>
      <c r="B5" s="363"/>
      <c r="C5" s="231">
        <f>SUM(C6:C8)</f>
        <v>0</v>
      </c>
      <c r="D5" s="308"/>
      <c r="F5" s="211"/>
    </row>
    <row r="6" spans="1:4" ht="19.5" customHeight="1">
      <c r="A6" s="12"/>
      <c r="B6" s="10" t="s">
        <v>70</v>
      </c>
      <c r="C6" s="161"/>
      <c r="D6" s="259" t="e">
        <f>C6/$C$5</f>
        <v>#DIV/0!</v>
      </c>
    </row>
    <row r="7" spans="1:4" ht="29.25" customHeight="1">
      <c r="A7" s="12"/>
      <c r="B7" s="10" t="s">
        <v>71</v>
      </c>
      <c r="C7" s="161"/>
      <c r="D7" s="259" t="e">
        <f>C7/$C$5</f>
        <v>#DIV/0!</v>
      </c>
    </row>
    <row r="8" spans="1:4" ht="27" customHeight="1">
      <c r="A8" s="12"/>
      <c r="B8" s="225" t="s">
        <v>72</v>
      </c>
      <c r="C8" s="161"/>
      <c r="D8" s="259" t="e">
        <f>C8/$C$5</f>
        <v>#DIV/0!</v>
      </c>
    </row>
    <row r="9" spans="1:4" ht="21" customHeight="1">
      <c r="A9" s="368" t="s">
        <v>254</v>
      </c>
      <c r="B9" s="369"/>
      <c r="C9" s="161"/>
      <c r="D9" s="309"/>
    </row>
    <row r="10" spans="1:6" ht="21.75" customHeight="1">
      <c r="A10" s="368" t="s">
        <v>255</v>
      </c>
      <c r="B10" s="369"/>
      <c r="C10" s="161"/>
      <c r="D10" s="309"/>
      <c r="F10" s="211"/>
    </row>
    <row r="11" spans="1:4" ht="29.25" customHeight="1">
      <c r="A11" s="362" t="s">
        <v>75</v>
      </c>
      <c r="B11" s="363"/>
      <c r="C11" s="162"/>
      <c r="D11" s="309"/>
    </row>
    <row r="12" spans="1:4" ht="16.5" customHeight="1">
      <c r="A12" s="364" t="s">
        <v>253</v>
      </c>
      <c r="B12" s="365"/>
      <c r="C12" s="159"/>
      <c r="D12" s="260" t="e">
        <f>C12/$C$5</f>
        <v>#DIV/0!</v>
      </c>
    </row>
    <row r="13" spans="1:4" ht="18" customHeight="1">
      <c r="A13" s="360" t="s">
        <v>246</v>
      </c>
      <c r="B13" s="360"/>
      <c r="C13" s="159"/>
      <c r="D13" s="260" t="e">
        <f>C13/$C$5</f>
        <v>#DIV/0!</v>
      </c>
    </row>
    <row r="14" spans="1:4" ht="16.5" customHeight="1">
      <c r="A14" s="9"/>
      <c r="B14" s="18" t="s">
        <v>247</v>
      </c>
      <c r="C14" s="159"/>
      <c r="D14" s="260" t="e">
        <f>C14/$C$5</f>
        <v>#DIV/0!</v>
      </c>
    </row>
    <row r="15" spans="1:4" ht="15" customHeight="1">
      <c r="A15" s="360" t="s">
        <v>248</v>
      </c>
      <c r="B15" s="360"/>
      <c r="C15" s="159"/>
      <c r="D15" s="260" t="e">
        <f>C15/$C$5</f>
        <v>#DIV/0!</v>
      </c>
    </row>
    <row r="16" spans="1:4" ht="17.25" customHeight="1">
      <c r="A16" s="9"/>
      <c r="B16" s="18" t="s">
        <v>249</v>
      </c>
      <c r="C16" s="159"/>
      <c r="D16" s="260" t="e">
        <f>C16/$C$5</f>
        <v>#DIV/0!</v>
      </c>
    </row>
    <row r="17" spans="1:6" ht="28.5" customHeight="1">
      <c r="A17" s="361" t="s">
        <v>260</v>
      </c>
      <c r="B17" s="361"/>
      <c r="C17" s="159"/>
      <c r="D17" s="260" t="e">
        <f>C17/$C$3</f>
        <v>#DIV/0!</v>
      </c>
      <c r="E17" s="299"/>
      <c r="F17" s="211"/>
    </row>
    <row r="19" spans="1:2" ht="15">
      <c r="A19" s="101"/>
      <c r="B19" s="100" t="s">
        <v>138</v>
      </c>
    </row>
    <row r="20" ht="12.75"/>
    <row r="21" spans="1:5" ht="15.75">
      <c r="A21" s="12"/>
      <c r="B21" s="10" t="s">
        <v>70</v>
      </c>
      <c r="C21" s="128" t="e">
        <f>E21/$C$5</f>
        <v>#DIV/0!</v>
      </c>
      <c r="E21" s="124">
        <f>C6</f>
        <v>0</v>
      </c>
    </row>
    <row r="22" spans="1:5" ht="24">
      <c r="A22" s="12"/>
      <c r="B22" s="10" t="s">
        <v>71</v>
      </c>
      <c r="C22" s="128" t="e">
        <f>E22/$C$5</f>
        <v>#DIV/0!</v>
      </c>
      <c r="E22" s="124">
        <f>C7</f>
        <v>0</v>
      </c>
    </row>
    <row r="23" spans="1:5" ht="15.75">
      <c r="A23" s="12"/>
      <c r="B23" s="10" t="s">
        <v>72</v>
      </c>
      <c r="C23" s="128" t="e">
        <f>E23/$C$5</f>
        <v>#DIV/0!</v>
      </c>
      <c r="E23" s="124">
        <f>C8</f>
        <v>0</v>
      </c>
    </row>
    <row r="24" spans="1:5" ht="15.75">
      <c r="A24" s="12"/>
      <c r="B24" s="10" t="s">
        <v>73</v>
      </c>
      <c r="C24" s="128" t="e">
        <f>E24/$C$5</f>
        <v>#DIV/0!</v>
      </c>
      <c r="E24" s="124">
        <f>C9</f>
        <v>0</v>
      </c>
    </row>
    <row r="25" spans="1:5" ht="24">
      <c r="A25" s="12"/>
      <c r="B25" s="10" t="s">
        <v>74</v>
      </c>
      <c r="C25" s="128" t="e">
        <f>E25/$C$5</f>
        <v>#DIV/0!</v>
      </c>
      <c r="E25" s="124">
        <f>C10</f>
        <v>0</v>
      </c>
    </row>
    <row r="38" ht="6.75" customHeight="1"/>
  </sheetData>
  <sheetProtection password="CA6C" sheet="1"/>
  <protectedRanges>
    <protectedRange sqref="C3:C4 C6:C10 C12:C17" name="Диапазон1" securityDescriptor="O:WDG:WDD:(A;;CC;;;WD)"/>
  </protectedRanges>
  <mergeCells count="11">
    <mergeCell ref="A1:D1"/>
    <mergeCell ref="A3:B3"/>
    <mergeCell ref="A5:B5"/>
    <mergeCell ref="A9:B9"/>
    <mergeCell ref="A13:B13"/>
    <mergeCell ref="A15:B15"/>
    <mergeCell ref="A17:B17"/>
    <mergeCell ref="A11:B11"/>
    <mergeCell ref="A12:B12"/>
    <mergeCell ref="A4:B4"/>
    <mergeCell ref="A10:B10"/>
  </mergeCells>
  <printOptions/>
  <pageMargins left="0.75" right="0.75" top="1" bottom="1" header="0.5" footer="0.5"/>
  <pageSetup horizontalDpi="600" verticalDpi="6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"/>
  <sheetViews>
    <sheetView view="pageBreakPreview" zoomScale="115" zoomScaleSheetLayoutView="115" workbookViewId="0" topLeftCell="A1">
      <selection activeCell="K17" sqref="K17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5.75" thickBot="1">
      <c r="A1" s="106" t="s">
        <v>142</v>
      </c>
      <c r="B1" s="105"/>
      <c r="C1" s="105"/>
      <c r="D1" s="105"/>
      <c r="E1" s="105"/>
      <c r="F1" s="93"/>
      <c r="G1" s="93"/>
      <c r="H1" s="93"/>
    </row>
    <row r="2" spans="1:12" ht="24.75" thickBot="1">
      <c r="A2" s="372" t="s">
        <v>134</v>
      </c>
      <c r="B2" s="373"/>
      <c r="C2" s="373"/>
      <c r="D2" s="373"/>
      <c r="E2" s="373"/>
      <c r="F2" s="137" t="s">
        <v>188</v>
      </c>
      <c r="G2" s="137" t="s">
        <v>14</v>
      </c>
      <c r="H2" s="137" t="s">
        <v>189</v>
      </c>
      <c r="I2" s="136" t="s">
        <v>193</v>
      </c>
      <c r="J2" s="212"/>
      <c r="K2" s="219"/>
      <c r="L2" s="220"/>
    </row>
    <row r="3" spans="1:12" ht="19.5" customHeight="1">
      <c r="A3" s="383" t="s">
        <v>190</v>
      </c>
      <c r="B3" s="384"/>
      <c r="C3" s="384"/>
      <c r="D3" s="384"/>
      <c r="E3" s="385"/>
      <c r="F3" s="141">
        <f>F4+F8</f>
        <v>0</v>
      </c>
      <c r="G3" s="271"/>
      <c r="H3" s="261" t="e">
        <f>F3/#REF!*1000</f>
        <v>#REF!</v>
      </c>
      <c r="I3" s="262" t="e">
        <f>F3/$F$10*100</f>
        <v>#DIV/0!</v>
      </c>
      <c r="J3" s="232"/>
      <c r="K3" s="233"/>
      <c r="L3" s="233"/>
    </row>
    <row r="4" spans="1:9" ht="13.5" customHeight="1">
      <c r="A4" s="377" t="s">
        <v>191</v>
      </c>
      <c r="B4" s="378"/>
      <c r="C4" s="378"/>
      <c r="D4" s="378"/>
      <c r="E4" s="379"/>
      <c r="F4" s="95"/>
      <c r="G4" s="263" t="e">
        <f>F4/$F$3</f>
        <v>#DIV/0!</v>
      </c>
      <c r="H4" s="264" t="e">
        <f>F4/#REF!*1000</f>
        <v>#REF!</v>
      </c>
      <c r="I4" s="265" t="e">
        <f aca="true" t="shared" si="0" ref="I4:I9">F4/$F$10*100</f>
        <v>#DIV/0!</v>
      </c>
    </row>
    <row r="5" spans="1:9" ht="13.5" customHeight="1">
      <c r="A5" s="374" t="s">
        <v>172</v>
      </c>
      <c r="B5" s="375"/>
      <c r="C5" s="375"/>
      <c r="D5" s="375"/>
      <c r="E5" s="376"/>
      <c r="F5" s="95"/>
      <c r="G5" s="263" t="e">
        <f>F5/F4</f>
        <v>#DIV/0!</v>
      </c>
      <c r="H5" s="264" t="e">
        <f>F5/#REF!*1000</f>
        <v>#REF!</v>
      </c>
      <c r="I5" s="265" t="e">
        <f t="shared" si="0"/>
        <v>#DIV/0!</v>
      </c>
    </row>
    <row r="6" spans="1:9" ht="40.5" customHeight="1">
      <c r="A6" s="377" t="s">
        <v>223</v>
      </c>
      <c r="B6" s="378"/>
      <c r="C6" s="378"/>
      <c r="D6" s="378"/>
      <c r="E6" s="379"/>
      <c r="F6" s="132"/>
      <c r="G6" s="263" t="e">
        <f>F6/F4</f>
        <v>#DIV/0!</v>
      </c>
      <c r="H6" s="264" t="e">
        <f>F6/#REF!*1000</f>
        <v>#REF!</v>
      </c>
      <c r="I6" s="139"/>
    </row>
    <row r="7" spans="1:10" ht="29.45" customHeight="1">
      <c r="A7" s="380" t="s">
        <v>239</v>
      </c>
      <c r="B7" s="381"/>
      <c r="C7" s="381"/>
      <c r="D7" s="381"/>
      <c r="E7" s="382"/>
      <c r="F7" s="132"/>
      <c r="G7" s="263" t="e">
        <f>F7/F4</f>
        <v>#DIV/0!</v>
      </c>
      <c r="H7" s="264" t="e">
        <f>F7/#REF!*1000</f>
        <v>#REF!</v>
      </c>
      <c r="I7" s="139"/>
      <c r="J7" s="212"/>
    </row>
    <row r="8" spans="1:13" ht="27.75" customHeight="1">
      <c r="A8" s="377" t="s">
        <v>192</v>
      </c>
      <c r="B8" s="378"/>
      <c r="C8" s="378"/>
      <c r="D8" s="378"/>
      <c r="E8" s="379"/>
      <c r="F8" s="95"/>
      <c r="G8" s="263" t="e">
        <f>F8/$F$3</f>
        <v>#DIV/0!</v>
      </c>
      <c r="H8" s="264" t="e">
        <f>F8/#REF!*1000</f>
        <v>#REF!</v>
      </c>
      <c r="I8" s="265" t="e">
        <f t="shared" si="0"/>
        <v>#DIV/0!</v>
      </c>
      <c r="K8" s="142"/>
      <c r="L8" s="142"/>
      <c r="M8" s="142"/>
    </row>
    <row r="9" spans="1:13" ht="29.45" customHeight="1" thickBot="1">
      <c r="A9" s="374" t="s">
        <v>173</v>
      </c>
      <c r="B9" s="375"/>
      <c r="C9" s="375"/>
      <c r="D9" s="375"/>
      <c r="E9" s="376"/>
      <c r="F9" s="125"/>
      <c r="G9" s="266" t="e">
        <f>F9/F8</f>
        <v>#DIV/0!</v>
      </c>
      <c r="H9" s="267" t="e">
        <f>F9/#REF!*1000</f>
        <v>#REF!</v>
      </c>
      <c r="I9" s="268" t="e">
        <f t="shared" si="0"/>
        <v>#DIV/0!</v>
      </c>
      <c r="K9" s="221"/>
      <c r="L9" s="142"/>
      <c r="M9" s="142"/>
    </row>
    <row r="10" spans="1:8" ht="14.45" customHeight="1">
      <c r="A10" s="383" t="s">
        <v>143</v>
      </c>
      <c r="B10" s="384"/>
      <c r="C10" s="384"/>
      <c r="D10" s="384"/>
      <c r="E10" s="385"/>
      <c r="F10" s="140"/>
      <c r="G10" s="310"/>
      <c r="H10" s="270"/>
    </row>
    <row r="11" spans="1:8" ht="69" customHeight="1" thickBot="1">
      <c r="A11" s="374" t="s">
        <v>144</v>
      </c>
      <c r="B11" s="375"/>
      <c r="C11" s="375"/>
      <c r="D11" s="375"/>
      <c r="E11" s="376"/>
      <c r="F11" s="138"/>
      <c r="G11" s="269" t="e">
        <f>F11/F10</f>
        <v>#DIV/0!</v>
      </c>
      <c r="H11" s="268" t="e">
        <f>F11/#REF!*1000</f>
        <v>#REF!</v>
      </c>
    </row>
    <row r="13" spans="1:2" ht="15">
      <c r="A13" s="101"/>
      <c r="B13" s="100" t="s">
        <v>138</v>
      </c>
    </row>
  </sheetData>
  <sheetProtection password="CA6C" sheet="1"/>
  <protectedRanges>
    <protectedRange sqref="F4:F11" name="Диапазон1" securityDescriptor="O:WDG:WDD:(A;;CC;;;WD)"/>
  </protectedRanges>
  <mergeCells count="10">
    <mergeCell ref="A2:E2"/>
    <mergeCell ref="A11:E11"/>
    <mergeCell ref="A6:E6"/>
    <mergeCell ref="A7:E7"/>
    <mergeCell ref="A3:E3"/>
    <mergeCell ref="A4:E4"/>
    <mergeCell ref="A10:E10"/>
    <mergeCell ref="A5:E5"/>
    <mergeCell ref="A8:E8"/>
    <mergeCell ref="A9:E9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90" zoomScaleSheetLayoutView="90" workbookViewId="0" topLeftCell="A1">
      <selection activeCell="H9" sqref="H9"/>
    </sheetView>
  </sheetViews>
  <sheetFormatPr defaultColWidth="9.140625" defaultRowHeight="15"/>
  <cols>
    <col min="5" max="5" width="21.7109375" style="0" customWidth="1"/>
    <col min="6" max="6" width="17.7109375" style="0" customWidth="1"/>
    <col min="7" max="7" width="13.140625" style="0" customWidth="1"/>
    <col min="8" max="8" width="16.8515625" style="0" customWidth="1"/>
  </cols>
  <sheetData>
    <row r="1" spans="1:8" ht="34.9" customHeight="1" thickBot="1">
      <c r="A1" s="392" t="s">
        <v>139</v>
      </c>
      <c r="B1" s="393"/>
      <c r="C1" s="393"/>
      <c r="D1" s="393"/>
      <c r="E1" s="394"/>
      <c r="F1" s="143" t="s">
        <v>133</v>
      </c>
      <c r="G1" s="144" t="s">
        <v>52</v>
      </c>
      <c r="H1" s="145" t="s">
        <v>179</v>
      </c>
    </row>
    <row r="2" spans="1:8" ht="34.9" customHeight="1">
      <c r="A2" s="387" t="s">
        <v>231</v>
      </c>
      <c r="B2" s="388"/>
      <c r="C2" s="388"/>
      <c r="D2" s="388"/>
      <c r="E2" s="388"/>
      <c r="F2" s="302"/>
      <c r="G2" s="306">
        <f>Пищеблок!C3</f>
        <v>0</v>
      </c>
      <c r="H2" s="303"/>
    </row>
    <row r="3" spans="1:8" ht="24" customHeight="1">
      <c r="A3" s="96"/>
      <c r="B3" s="395" t="s">
        <v>60</v>
      </c>
      <c r="C3" s="395"/>
      <c r="D3" s="395"/>
      <c r="E3" s="395"/>
      <c r="F3" s="304" t="s">
        <v>54</v>
      </c>
      <c r="G3" s="94"/>
      <c r="H3" s="272" t="e">
        <f aca="true" t="shared" si="0" ref="H3:H8">G3/$G$2</f>
        <v>#DIV/0!</v>
      </c>
    </row>
    <row r="4" spans="1:8" ht="28.9" customHeight="1">
      <c r="A4" s="96"/>
      <c r="B4" s="386" t="s">
        <v>55</v>
      </c>
      <c r="C4" s="386"/>
      <c r="D4" s="386"/>
      <c r="E4" s="386"/>
      <c r="F4" s="304" t="s">
        <v>54</v>
      </c>
      <c r="G4" s="95"/>
      <c r="H4" s="272" t="e">
        <f t="shared" si="0"/>
        <v>#DIV/0!</v>
      </c>
    </row>
    <row r="5" spans="1:8" ht="40.15" customHeight="1">
      <c r="A5" s="96"/>
      <c r="B5" s="386" t="s">
        <v>56</v>
      </c>
      <c r="C5" s="386"/>
      <c r="D5" s="386"/>
      <c r="E5" s="386"/>
      <c r="F5" s="304" t="s">
        <v>54</v>
      </c>
      <c r="G5" s="95"/>
      <c r="H5" s="272" t="e">
        <f t="shared" si="0"/>
        <v>#DIV/0!</v>
      </c>
    </row>
    <row r="6" spans="1:8" ht="37.15" customHeight="1">
      <c r="A6" s="96"/>
      <c r="B6" s="386" t="s">
        <v>57</v>
      </c>
      <c r="C6" s="386"/>
      <c r="D6" s="386"/>
      <c r="E6" s="386"/>
      <c r="F6" s="304" t="s">
        <v>54</v>
      </c>
      <c r="G6" s="95"/>
      <c r="H6" s="272" t="e">
        <f t="shared" si="0"/>
        <v>#DIV/0!</v>
      </c>
    </row>
    <row r="7" spans="1:8" ht="40.15" customHeight="1">
      <c r="A7" s="96"/>
      <c r="B7" s="386" t="s">
        <v>58</v>
      </c>
      <c r="C7" s="386"/>
      <c r="D7" s="386"/>
      <c r="E7" s="386"/>
      <c r="F7" s="304" t="s">
        <v>54</v>
      </c>
      <c r="G7" s="95"/>
      <c r="H7" s="272" t="e">
        <f t="shared" si="0"/>
        <v>#DIV/0!</v>
      </c>
    </row>
    <row r="8" spans="1:8" ht="42.75" customHeight="1" thickBot="1">
      <c r="A8" s="97"/>
      <c r="B8" s="391" t="s">
        <v>59</v>
      </c>
      <c r="C8" s="391"/>
      <c r="D8" s="391"/>
      <c r="E8" s="391"/>
      <c r="F8" s="305" t="s">
        <v>54</v>
      </c>
      <c r="G8" s="98"/>
      <c r="H8" s="273" t="e">
        <f t="shared" si="0"/>
        <v>#DIV/0!</v>
      </c>
    </row>
    <row r="9" spans="1:8" ht="45.75" customHeight="1" thickBot="1">
      <c r="A9" s="387" t="s">
        <v>145</v>
      </c>
      <c r="B9" s="388"/>
      <c r="C9" s="388"/>
      <c r="D9" s="388"/>
      <c r="E9" s="388"/>
      <c r="F9" s="300" t="s">
        <v>140</v>
      </c>
      <c r="G9" s="99"/>
      <c r="H9" s="319"/>
    </row>
    <row r="10" spans="1:8" ht="36">
      <c r="A10" s="96"/>
      <c r="B10" s="389" t="s">
        <v>141</v>
      </c>
      <c r="C10" s="390"/>
      <c r="D10" s="390"/>
      <c r="E10" s="390"/>
      <c r="F10" s="301" t="s">
        <v>140</v>
      </c>
      <c r="G10" s="99"/>
      <c r="H10" s="274" t="e">
        <f>G10/$G$9</f>
        <v>#DIV/0!</v>
      </c>
    </row>
    <row r="11" spans="1:6" ht="15">
      <c r="A11" s="126" t="s">
        <v>136</v>
      </c>
      <c r="B11" s="100" t="s">
        <v>137</v>
      </c>
      <c r="F11" t="s">
        <v>15</v>
      </c>
    </row>
    <row r="12" spans="1:2" ht="15">
      <c r="A12" s="101"/>
      <c r="B12" s="100" t="s">
        <v>138</v>
      </c>
    </row>
  </sheetData>
  <sheetProtection password="CA6C" sheet="1"/>
  <protectedRanges>
    <protectedRange sqref="G3:G10" name="Диапазон1" securityDescriptor="O:WDG:WDD:(A;;CC;;;WD)"/>
  </protectedRanges>
  <mergeCells count="10">
    <mergeCell ref="B7:E7"/>
    <mergeCell ref="A9:E9"/>
    <mergeCell ref="B10:E10"/>
    <mergeCell ref="B8:E8"/>
    <mergeCell ref="A1:E1"/>
    <mergeCell ref="A2:E2"/>
    <mergeCell ref="B5:E5"/>
    <mergeCell ref="B6:E6"/>
    <mergeCell ref="B3:E3"/>
    <mergeCell ref="B4:E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SheetLayoutView="100" workbookViewId="0" topLeftCell="A1">
      <selection activeCell="D5" sqref="D5 D2"/>
    </sheetView>
  </sheetViews>
  <sheetFormatPr defaultColWidth="9.140625" defaultRowHeight="15"/>
  <cols>
    <col min="1" max="1" width="4.28125" style="6" customWidth="1"/>
    <col min="2" max="2" width="4.57421875" style="6" customWidth="1"/>
    <col min="3" max="3" width="47.00390625" style="6" customWidth="1"/>
    <col min="4" max="16384" width="9.140625" style="6" customWidth="1"/>
  </cols>
  <sheetData>
    <row r="1" spans="1:7" ht="35.25" customHeight="1">
      <c r="A1" s="398" t="s">
        <v>28</v>
      </c>
      <c r="B1" s="399"/>
      <c r="C1" s="400"/>
      <c r="D1" s="401" t="s">
        <v>29</v>
      </c>
      <c r="E1" s="402"/>
      <c r="F1" s="401" t="s">
        <v>30</v>
      </c>
      <c r="G1" s="403"/>
    </row>
    <row r="2" spans="1:7" ht="12.75" customHeight="1">
      <c r="A2" s="404" t="s">
        <v>31</v>
      </c>
      <c r="B2" s="405"/>
      <c r="C2" s="367"/>
      <c r="D2" s="160"/>
      <c r="E2" s="172"/>
      <c r="F2" s="160"/>
      <c r="G2" s="173"/>
    </row>
    <row r="3" spans="1:7" ht="16.5" customHeight="1">
      <c r="A3" s="167"/>
      <c r="B3" s="366" t="s">
        <v>32</v>
      </c>
      <c r="C3" s="367"/>
      <c r="D3" s="160"/>
      <c r="E3" s="275" t="e">
        <f>D3/D2</f>
        <v>#DIV/0!</v>
      </c>
      <c r="F3" s="406"/>
      <c r="G3" s="407"/>
    </row>
    <row r="4" spans="1:9" ht="28.5" customHeight="1">
      <c r="A4" s="168"/>
      <c r="B4" s="396" t="s">
        <v>232</v>
      </c>
      <c r="C4" s="397"/>
      <c r="D4" s="160"/>
      <c r="E4" s="275" t="e">
        <f>D4/D2</f>
        <v>#DIV/0!</v>
      </c>
      <c r="F4" s="160"/>
      <c r="G4" s="278" t="e">
        <f>F4/$F$2</f>
        <v>#DIV/0!</v>
      </c>
      <c r="I4" s="211"/>
    </row>
    <row r="5" spans="1:7" ht="42.75" customHeight="1">
      <c r="A5" s="168"/>
      <c r="B5" s="396" t="s">
        <v>33</v>
      </c>
      <c r="C5" s="397"/>
      <c r="D5" s="277">
        <f>D2-D4</f>
        <v>0</v>
      </c>
      <c r="E5" s="275" t="e">
        <f>D5/D2</f>
        <v>#DIV/0!</v>
      </c>
      <c r="F5" s="277">
        <f>F2-$F$4</f>
        <v>0</v>
      </c>
      <c r="G5" s="278" t="e">
        <f>F5/$F$2</f>
        <v>#DIV/0!</v>
      </c>
    </row>
    <row r="6" spans="1:7" ht="15" customHeight="1">
      <c r="A6" s="168"/>
      <c r="B6" s="165"/>
      <c r="C6" s="166" t="s">
        <v>34</v>
      </c>
      <c r="D6" s="160"/>
      <c r="E6" s="275" t="e">
        <f>D6/$D$5</f>
        <v>#DIV/0!</v>
      </c>
      <c r="F6" s="160"/>
      <c r="G6" s="278" t="e">
        <f>F6/$F$5</f>
        <v>#DIV/0!</v>
      </c>
    </row>
    <row r="7" spans="1:7" ht="15" customHeight="1">
      <c r="A7" s="168"/>
      <c r="B7" s="165"/>
      <c r="C7" s="166" t="s">
        <v>35</v>
      </c>
      <c r="D7" s="160"/>
      <c r="E7" s="275" t="e">
        <f>D7/$D$5</f>
        <v>#DIV/0!</v>
      </c>
      <c r="F7" s="160"/>
      <c r="G7" s="278" t="e">
        <f>F7/$F$5</f>
        <v>#DIV/0!</v>
      </c>
    </row>
    <row r="8" spans="1:7" ht="30" customHeight="1">
      <c r="A8" s="168"/>
      <c r="B8" s="165"/>
      <c r="C8" s="166" t="s">
        <v>87</v>
      </c>
      <c r="D8" s="160"/>
      <c r="E8" s="275" t="e">
        <f>D8/$D$5</f>
        <v>#DIV/0!</v>
      </c>
      <c r="F8" s="160"/>
      <c r="G8" s="278" t="e">
        <f>F8/$F$5</f>
        <v>#DIV/0!</v>
      </c>
    </row>
    <row r="9" spans="1:7" ht="15" customHeight="1">
      <c r="A9" s="168"/>
      <c r="B9" s="165"/>
      <c r="C9" s="166" t="s">
        <v>36</v>
      </c>
      <c r="D9" s="160"/>
      <c r="E9" s="275" t="e">
        <f>D9/$D$5</f>
        <v>#DIV/0!</v>
      </c>
      <c r="F9" s="160"/>
      <c r="G9" s="278" t="e">
        <f>F9/$F$5</f>
        <v>#DIV/0!</v>
      </c>
    </row>
    <row r="10" spans="1:7" ht="15" customHeight="1" thickBot="1">
      <c r="A10" s="169"/>
      <c r="B10" s="170"/>
      <c r="C10" s="171" t="s">
        <v>37</v>
      </c>
      <c r="D10" s="174"/>
      <c r="E10" s="276" t="e">
        <f>D10/$D$5</f>
        <v>#DIV/0!</v>
      </c>
      <c r="F10" s="174"/>
      <c r="G10" s="279" t="e">
        <f>F10/$F$5</f>
        <v>#DIV/0!</v>
      </c>
    </row>
    <row r="11" spans="1:2" ht="15">
      <c r="A11" s="101"/>
      <c r="B11" s="100" t="s">
        <v>138</v>
      </c>
    </row>
    <row r="21" spans="5:7" ht="15">
      <c r="E21" s="6" t="s">
        <v>29</v>
      </c>
      <c r="G21" s="6" t="s">
        <v>30</v>
      </c>
    </row>
    <row r="22" spans="1:3" ht="15">
      <c r="A22" s="11"/>
      <c r="B22" s="11"/>
      <c r="C22" s="11"/>
    </row>
    <row r="26" ht="15">
      <c r="C26" s="6" t="s">
        <v>15</v>
      </c>
    </row>
  </sheetData>
  <sheetProtection password="CA6C" sheet="1"/>
  <protectedRanges>
    <protectedRange sqref="D2:D4 F2:F4 D6:D10 F6:F10" name="Диапазон1" securityDescriptor="O:WDG:WDD:(A;;CC;;;WD)"/>
  </protectedRanges>
  <mergeCells count="8">
    <mergeCell ref="B5:C5"/>
    <mergeCell ref="A1:C1"/>
    <mergeCell ref="D1:E1"/>
    <mergeCell ref="F1:G1"/>
    <mergeCell ref="A2:C2"/>
    <mergeCell ref="B3:C3"/>
    <mergeCell ref="B4:C4"/>
    <mergeCell ref="F3:G3"/>
  </mergeCells>
  <printOptions/>
  <pageMargins left="0.43" right="0.24" top="0.59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SheetLayoutView="100" workbookViewId="0" topLeftCell="A19">
      <selection activeCell="B5" sqref="B5"/>
    </sheetView>
  </sheetViews>
  <sheetFormatPr defaultColWidth="9.140625" defaultRowHeight="15"/>
  <cols>
    <col min="1" max="1" width="4.57421875" style="6" customWidth="1"/>
    <col min="2" max="2" width="82.140625" style="6" customWidth="1"/>
    <col min="3" max="3" width="9.140625" style="6" customWidth="1"/>
    <col min="4" max="4" width="11.421875" style="6" customWidth="1"/>
    <col min="5" max="16384" width="9.140625" style="6" customWidth="1"/>
  </cols>
  <sheetData>
    <row r="1" spans="1:4" ht="15.75">
      <c r="A1" s="408" t="s">
        <v>28</v>
      </c>
      <c r="B1" s="408"/>
      <c r="C1" s="409" t="s">
        <v>38</v>
      </c>
      <c r="D1" s="409"/>
    </row>
    <row r="2" spans="1:6" ht="33" customHeight="1">
      <c r="A2" s="362" t="s">
        <v>39</v>
      </c>
      <c r="B2" s="410"/>
      <c r="C2" s="234"/>
      <c r="D2" s="280" t="e">
        <f>C2/(C2+C4)</f>
        <v>#DIV/0!</v>
      </c>
      <c r="F2" s="211"/>
    </row>
    <row r="3" spans="1:4" ht="16.5" customHeight="1">
      <c r="A3" s="8"/>
      <c r="B3" s="7" t="s">
        <v>40</v>
      </c>
      <c r="C3" s="234"/>
      <c r="D3" s="280" t="e">
        <f>C3/C2</f>
        <v>#DIV/0!</v>
      </c>
    </row>
    <row r="4" spans="1:4" ht="28.5" customHeight="1">
      <c r="A4" s="362" t="s">
        <v>41</v>
      </c>
      <c r="B4" s="410"/>
      <c r="C4" s="234"/>
      <c r="D4" s="280" t="e">
        <f>C4/(C2+C4)</f>
        <v>#DIV/0!</v>
      </c>
    </row>
    <row r="5" spans="1:4" ht="12.75" customHeight="1">
      <c r="A5" s="9"/>
      <c r="B5" s="10" t="s">
        <v>42</v>
      </c>
      <c r="C5" s="234"/>
      <c r="D5" s="280" t="e">
        <f aca="true" t="shared" si="0" ref="D5:D14">C5/$C$4</f>
        <v>#DIV/0!</v>
      </c>
    </row>
    <row r="6" spans="1:4" ht="12.75" customHeight="1">
      <c r="A6" s="9"/>
      <c r="B6" s="10" t="s">
        <v>43</v>
      </c>
      <c r="C6" s="234"/>
      <c r="D6" s="280" t="e">
        <f t="shared" si="0"/>
        <v>#DIV/0!</v>
      </c>
    </row>
    <row r="7" spans="1:4" ht="12.75" customHeight="1">
      <c r="A7" s="9"/>
      <c r="B7" s="10" t="s">
        <v>44</v>
      </c>
      <c r="C7" s="234"/>
      <c r="D7" s="280" t="e">
        <f t="shared" si="0"/>
        <v>#DIV/0!</v>
      </c>
    </row>
    <row r="8" spans="1:4" ht="12.75" customHeight="1">
      <c r="A8" s="9"/>
      <c r="B8" s="10" t="s">
        <v>45</v>
      </c>
      <c r="C8" s="234"/>
      <c r="D8" s="280" t="e">
        <f t="shared" si="0"/>
        <v>#DIV/0!</v>
      </c>
    </row>
    <row r="9" spans="1:4" ht="12.75" customHeight="1">
      <c r="A9" s="9"/>
      <c r="B9" s="10" t="s">
        <v>46</v>
      </c>
      <c r="C9" s="234"/>
      <c r="D9" s="280" t="e">
        <f t="shared" si="0"/>
        <v>#DIV/0!</v>
      </c>
    </row>
    <row r="10" spans="1:4" ht="12.75" customHeight="1">
      <c r="A10" s="9"/>
      <c r="B10" s="10" t="s">
        <v>47</v>
      </c>
      <c r="C10" s="234"/>
      <c r="D10" s="280" t="e">
        <f t="shared" si="0"/>
        <v>#DIV/0!</v>
      </c>
    </row>
    <row r="11" spans="1:4" ht="12.75" customHeight="1">
      <c r="A11" s="9"/>
      <c r="B11" s="10" t="s">
        <v>48</v>
      </c>
      <c r="C11" s="234"/>
      <c r="D11" s="280" t="e">
        <f t="shared" si="0"/>
        <v>#DIV/0!</v>
      </c>
    </row>
    <row r="12" spans="1:4" ht="12.75" customHeight="1">
      <c r="A12" s="9"/>
      <c r="B12" s="10" t="s">
        <v>49</v>
      </c>
      <c r="C12" s="234"/>
      <c r="D12" s="280" t="e">
        <f t="shared" si="0"/>
        <v>#DIV/0!</v>
      </c>
    </row>
    <row r="13" spans="1:4" ht="15" customHeight="1">
      <c r="A13" s="9"/>
      <c r="B13" s="10" t="s">
        <v>50</v>
      </c>
      <c r="C13" s="234"/>
      <c r="D13" s="280" t="e">
        <f t="shared" si="0"/>
        <v>#DIV/0!</v>
      </c>
    </row>
    <row r="14" spans="1:4" ht="15" customHeight="1">
      <c r="A14" s="9"/>
      <c r="B14" s="10" t="s">
        <v>51</v>
      </c>
      <c r="C14" s="234"/>
      <c r="D14" s="280" t="e">
        <f t="shared" si="0"/>
        <v>#DIV/0!</v>
      </c>
    </row>
    <row r="15" spans="1:2" ht="15">
      <c r="A15" s="101"/>
      <c r="B15" s="100" t="s">
        <v>138</v>
      </c>
    </row>
    <row r="16" spans="1:2" ht="7.5" customHeight="1">
      <c r="A16" s="11"/>
      <c r="B16" s="11"/>
    </row>
  </sheetData>
  <sheetProtection password="CA6C" sheet="1"/>
  <protectedRanges>
    <protectedRange sqref="C2:C14" name="Диапазон1" securityDescriptor="O:WDG:WDD:(A;;CC;;;WD)"/>
  </protectedRanges>
  <mergeCells count="4">
    <mergeCell ref="A1:B1"/>
    <mergeCell ref="C1:D1"/>
    <mergeCell ref="A2:B2"/>
    <mergeCell ref="A4:B4"/>
  </mergeCells>
  <printOptions/>
  <pageMargins left="0.75" right="0.32" top="0.34" bottom="0.41" header="0.28" footer="0.27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view="pageBreakPreview" zoomScaleSheetLayoutView="100" workbookViewId="0" topLeftCell="A1">
      <selection activeCell="H6" sqref="H6"/>
    </sheetView>
  </sheetViews>
  <sheetFormatPr defaultColWidth="9.140625" defaultRowHeight="15"/>
  <cols>
    <col min="3" max="3" width="52.7109375" style="0" customWidth="1"/>
    <col min="4" max="4" width="20.7109375" style="0" customWidth="1"/>
    <col min="5" max="5" width="20.28125" style="0" customWidth="1"/>
    <col min="6" max="6" width="19.140625" style="0" customWidth="1"/>
    <col min="7" max="7" width="18.57421875" style="0" customWidth="1"/>
    <col min="8" max="8" width="15.28125" style="0" customWidth="1"/>
  </cols>
  <sheetData>
    <row r="1" spans="1:11" ht="18.75">
      <c r="A1" s="216" t="s">
        <v>186</v>
      </c>
      <c r="B1" s="216"/>
      <c r="C1" s="216"/>
      <c r="K1" s="212"/>
    </row>
    <row r="2" spans="1:12" ht="81" customHeight="1">
      <c r="A2" s="413" t="s">
        <v>134</v>
      </c>
      <c r="B2" s="414"/>
      <c r="C2" s="415"/>
      <c r="D2" s="135" t="s">
        <v>195</v>
      </c>
      <c r="E2" s="135" t="s">
        <v>196</v>
      </c>
      <c r="F2" s="135" t="s">
        <v>197</v>
      </c>
      <c r="G2" s="135" t="s">
        <v>228</v>
      </c>
      <c r="H2" s="135" t="s">
        <v>198</v>
      </c>
      <c r="K2" s="212"/>
      <c r="L2" s="215"/>
    </row>
    <row r="3" spans="1:8" ht="15" customHeight="1">
      <c r="A3" s="411" t="s">
        <v>187</v>
      </c>
      <c r="B3" s="416"/>
      <c r="C3" s="412"/>
      <c r="D3" s="209"/>
      <c r="E3" s="209"/>
      <c r="F3" s="209"/>
      <c r="G3" s="281">
        <f aca="true" t="shared" si="0" ref="G3:G10">SUM(D3:F3)</f>
        <v>0</v>
      </c>
      <c r="H3" s="282" t="e">
        <f>G3/#REF!</f>
        <v>#REF!</v>
      </c>
    </row>
    <row r="4" spans="1:8" ht="15" customHeight="1">
      <c r="A4" s="411" t="s">
        <v>21</v>
      </c>
      <c r="B4" s="416"/>
      <c r="C4" s="412"/>
      <c r="D4" s="248"/>
      <c r="E4" s="209"/>
      <c r="F4" s="209"/>
      <c r="G4" s="281">
        <f t="shared" si="0"/>
        <v>0</v>
      </c>
      <c r="H4" s="282" t="e">
        <f>G4/#REF!</f>
        <v>#REF!</v>
      </c>
    </row>
    <row r="5" spans="1:9" ht="15" customHeight="1">
      <c r="A5" s="2"/>
      <c r="B5" s="411" t="s">
        <v>22</v>
      </c>
      <c r="C5" s="412"/>
      <c r="D5" s="248"/>
      <c r="E5" s="209"/>
      <c r="F5" s="209"/>
      <c r="G5" s="281">
        <f t="shared" si="0"/>
        <v>0</v>
      </c>
      <c r="H5" s="282" t="e">
        <f>G5/#REF!</f>
        <v>#REF!</v>
      </c>
      <c r="I5" s="212"/>
    </row>
    <row r="6" spans="1:8" ht="15" customHeight="1">
      <c r="A6" s="2"/>
      <c r="B6" s="411" t="s">
        <v>23</v>
      </c>
      <c r="C6" s="412"/>
      <c r="D6" s="209"/>
      <c r="E6" s="209"/>
      <c r="F6" s="209"/>
      <c r="G6" s="281">
        <f t="shared" si="0"/>
        <v>0</v>
      </c>
      <c r="H6" s="282" t="e">
        <f>G6/#REF!</f>
        <v>#REF!</v>
      </c>
    </row>
    <row r="7" spans="1:8" ht="15" customHeight="1">
      <c r="A7" s="2"/>
      <c r="B7" s="411" t="s">
        <v>24</v>
      </c>
      <c r="C7" s="412"/>
      <c r="D7" s="209"/>
      <c r="E7" s="209"/>
      <c r="F7" s="209"/>
      <c r="G7" s="281">
        <f t="shared" si="0"/>
        <v>0</v>
      </c>
      <c r="H7" s="282" t="e">
        <f>G7/#REF!</f>
        <v>#REF!</v>
      </c>
    </row>
    <row r="8" spans="1:8" ht="15" customHeight="1">
      <c r="A8" s="2"/>
      <c r="B8" s="411" t="s">
        <v>25</v>
      </c>
      <c r="C8" s="412"/>
      <c r="D8" s="209"/>
      <c r="E8" s="209"/>
      <c r="F8" s="209"/>
      <c r="G8" s="281">
        <f t="shared" si="0"/>
        <v>0</v>
      </c>
      <c r="H8" s="282" t="e">
        <f>G8/#REF!</f>
        <v>#REF!</v>
      </c>
    </row>
    <row r="9" spans="1:8" ht="15" customHeight="1">
      <c r="A9" s="2"/>
      <c r="B9" s="411" t="s">
        <v>26</v>
      </c>
      <c r="C9" s="412"/>
      <c r="D9" s="209"/>
      <c r="E9" s="209"/>
      <c r="F9" s="209"/>
      <c r="G9" s="281">
        <f t="shared" si="0"/>
        <v>0</v>
      </c>
      <c r="H9" s="282" t="e">
        <f>G9/#REF!</f>
        <v>#REF!</v>
      </c>
    </row>
    <row r="10" spans="1:8" ht="15" customHeight="1">
      <c r="A10" s="2"/>
      <c r="B10" s="411" t="s">
        <v>250</v>
      </c>
      <c r="C10" s="412"/>
      <c r="D10" s="209"/>
      <c r="E10" s="209"/>
      <c r="F10" s="248"/>
      <c r="G10" s="281">
        <f t="shared" si="0"/>
        <v>0</v>
      </c>
      <c r="H10" s="282" t="e">
        <f>G10/#REF!</f>
        <v>#REF!</v>
      </c>
    </row>
    <row r="11" spans="1:2" ht="15">
      <c r="A11" s="101"/>
      <c r="B11" s="100" t="s">
        <v>138</v>
      </c>
    </row>
  </sheetData>
  <sheetProtection password="CA6C" sheet="1"/>
  <protectedRanges>
    <protectedRange sqref="D3:F10" name="Диапазон1" securityDescriptor="O:WDG:WDD:(A;;CC;;;WD)"/>
  </protectedRanges>
  <mergeCells count="9">
    <mergeCell ref="B9:C9"/>
    <mergeCell ref="A2:C2"/>
    <mergeCell ref="B5:C5"/>
    <mergeCell ref="B10:C10"/>
    <mergeCell ref="A4:C4"/>
    <mergeCell ref="A3:C3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view="pageBreakPreview" zoomScale="115" zoomScaleSheetLayoutView="115" workbookViewId="0" topLeftCell="A1">
      <selection activeCell="A6" sqref="A6:E6"/>
    </sheetView>
  </sheetViews>
  <sheetFormatPr defaultColWidth="8.8515625" defaultRowHeight="15"/>
  <cols>
    <col min="1" max="1" width="8.8515625" style="6" customWidth="1"/>
    <col min="2" max="2" width="34.28125" style="6" customWidth="1"/>
    <col min="3" max="3" width="12.140625" style="11" customWidth="1"/>
    <col min="4" max="4" width="15.140625" style="6" customWidth="1"/>
    <col min="5" max="5" width="13.57421875" style="6" customWidth="1"/>
    <col min="6" max="6" width="11.28125" style="6" customWidth="1"/>
    <col min="7" max="7" width="10.8515625" style="6" customWidth="1"/>
    <col min="8" max="16384" width="8.8515625" style="6" customWidth="1"/>
  </cols>
  <sheetData>
    <row r="1" spans="1:3" ht="16.5" thickBot="1">
      <c r="A1" s="235" t="s">
        <v>240</v>
      </c>
      <c r="C1" s="214"/>
    </row>
    <row r="2" spans="1:7" ht="42" customHeight="1" thickBot="1">
      <c r="A2" s="419" t="s">
        <v>148</v>
      </c>
      <c r="B2" s="420"/>
      <c r="C2" s="420"/>
      <c r="D2" s="420"/>
      <c r="E2" s="421"/>
      <c r="F2" s="190" t="s">
        <v>62</v>
      </c>
      <c r="G2" s="191" t="s">
        <v>63</v>
      </c>
    </row>
    <row r="3" spans="1:7" ht="30" customHeight="1" hidden="1">
      <c r="A3" s="432" t="s">
        <v>180</v>
      </c>
      <c r="B3" s="433"/>
      <c r="C3" s="433"/>
      <c r="D3" s="433"/>
      <c r="E3" s="434"/>
      <c r="F3" s="187">
        <f>Пищеблок!C3</f>
        <v>0</v>
      </c>
      <c r="G3" s="188"/>
    </row>
    <row r="4" spans="1:7" ht="45.75" customHeight="1">
      <c r="A4" s="429" t="s">
        <v>146</v>
      </c>
      <c r="B4" s="430"/>
      <c r="C4" s="430"/>
      <c r="D4" s="430"/>
      <c r="E4" s="431"/>
      <c r="F4" s="186"/>
      <c r="G4" s="283" t="e">
        <f>F4/$F$3</f>
        <v>#DIV/0!</v>
      </c>
    </row>
    <row r="5" spans="1:7" ht="32.25" customHeight="1">
      <c r="A5" s="426" t="s">
        <v>64</v>
      </c>
      <c r="B5" s="427"/>
      <c r="C5" s="427"/>
      <c r="D5" s="427"/>
      <c r="E5" s="427"/>
      <c r="F5" s="186"/>
      <c r="G5" s="283" t="e">
        <f>F5/$F$3</f>
        <v>#DIV/0!</v>
      </c>
    </row>
    <row r="6" spans="1:7" ht="18.75" customHeight="1">
      <c r="A6" s="423" t="s">
        <v>65</v>
      </c>
      <c r="B6" s="424"/>
      <c r="C6" s="424"/>
      <c r="D6" s="424"/>
      <c r="E6" s="425"/>
      <c r="F6" s="311"/>
      <c r="G6" s="312"/>
    </row>
    <row r="7" spans="1:7" ht="12.75" customHeight="1">
      <c r="A7" s="189"/>
      <c r="B7" s="428" t="s">
        <v>147</v>
      </c>
      <c r="C7" s="428"/>
      <c r="D7" s="428"/>
      <c r="E7" s="428"/>
      <c r="F7" s="186"/>
      <c r="G7" s="283" t="e">
        <f>F7/$F$3</f>
        <v>#DIV/0!</v>
      </c>
    </row>
    <row r="8" spans="1:7" ht="12.75" customHeight="1">
      <c r="A8" s="189"/>
      <c r="B8" s="422" t="s">
        <v>66</v>
      </c>
      <c r="C8" s="422"/>
      <c r="D8" s="422"/>
      <c r="E8" s="422"/>
      <c r="F8" s="186"/>
      <c r="G8" s="283" t="e">
        <f>F8/$F$3</f>
        <v>#DIV/0!</v>
      </c>
    </row>
    <row r="9" spans="1:7" ht="17.25" customHeight="1" thickBot="1">
      <c r="A9" s="250"/>
      <c r="B9" s="417" t="s">
        <v>67</v>
      </c>
      <c r="C9" s="417"/>
      <c r="D9" s="417"/>
      <c r="E9" s="418"/>
      <c r="F9" s="249"/>
      <c r="G9" s="283" t="e">
        <f>F9/$F$3</f>
        <v>#DIV/0!</v>
      </c>
    </row>
    <row r="10" spans="1:2" ht="15" hidden="1">
      <c r="A10" s="126" t="s">
        <v>136</v>
      </c>
      <c r="B10" s="92" t="s">
        <v>137</v>
      </c>
    </row>
    <row r="11" spans="1:2" ht="15">
      <c r="A11" s="101"/>
      <c r="B11" s="100" t="s">
        <v>138</v>
      </c>
    </row>
  </sheetData>
  <protectedRanges>
    <protectedRange sqref="F4:F5 F7:F9" name="Диапазон1" securityDescriptor="O:WDG:WDD:(A;;CC;;;WD)"/>
  </protectedRanges>
  <mergeCells count="8">
    <mergeCell ref="B9:E9"/>
    <mergeCell ref="A2:E2"/>
    <mergeCell ref="B8:E8"/>
    <mergeCell ref="A6:E6"/>
    <mergeCell ref="A5:E5"/>
    <mergeCell ref="B7:E7"/>
    <mergeCell ref="A4:E4"/>
    <mergeCell ref="A3:E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КДИ</cp:lastModifiedBy>
  <cp:lastPrinted>2016-12-07T09:07:43Z</cp:lastPrinted>
  <dcterms:created xsi:type="dcterms:W3CDTF">2012-02-16T17:39:16Z</dcterms:created>
  <dcterms:modified xsi:type="dcterms:W3CDTF">2018-12-14T05:41:40Z</dcterms:modified>
  <cp:category/>
  <cp:version/>
  <cp:contentType/>
  <cp:contentStatus/>
</cp:coreProperties>
</file>